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0" windowWidth="17580" windowHeight="7520" activeTab="2"/>
  </bookViews>
  <sheets>
    <sheet name="01.01.2019" sheetId="1" r:id="rId1"/>
    <sheet name="01.01.2019 (21.02)" sheetId="4" r:id="rId2"/>
    <sheet name="01.04.2019" sheetId="5" r:id="rId3"/>
    <sheet name="Лист2" sheetId="2" r:id="rId4"/>
    <sheet name="Лист3" sheetId="3" r:id="rId5"/>
  </sheets>
  <definedNames>
    <definedName name="_xlnm.Print_Area" localSheetId="0">'01.01.2019'!$A$1:$J$243</definedName>
    <definedName name="_xlnm.Print_Area" localSheetId="1">'01.01.2019 (21.02)'!$A$1:$J$248</definedName>
    <definedName name="_xlnm.Print_Area" localSheetId="2">'01.04.2019'!$A$1:$J$275</definedName>
  </definedNames>
  <calcPr calcId="114210" refMode="R1C1"/>
</workbook>
</file>

<file path=xl/calcChain.xml><?xml version="1.0" encoding="utf-8"?>
<calcChain xmlns="http://schemas.openxmlformats.org/spreadsheetml/2006/main">
  <c r="G262" i="5" l="1"/>
  <c r="K244" i="5"/>
  <c r="L244" i="5"/>
  <c r="M244" i="5"/>
  <c r="N244" i="5"/>
  <c r="O244" i="5"/>
  <c r="P244" i="5"/>
  <c r="Q244" i="5"/>
  <c r="R244" i="5"/>
  <c r="J244" i="5"/>
  <c r="G244" i="5"/>
  <c r="R163" i="5"/>
  <c r="J153" i="5"/>
  <c r="J154" i="5"/>
  <c r="J155" i="5"/>
  <c r="J156" i="5"/>
  <c r="J157" i="5"/>
  <c r="J158" i="5"/>
  <c r="J159" i="5"/>
  <c r="J160" i="5"/>
  <c r="J161" i="5"/>
  <c r="J162" i="5"/>
  <c r="J163" i="5"/>
  <c r="K161" i="5"/>
  <c r="L161" i="5"/>
  <c r="K162" i="5"/>
  <c r="L162" i="5"/>
  <c r="K163" i="5"/>
  <c r="L163" i="5"/>
  <c r="G156" i="5"/>
  <c r="G152" i="5"/>
  <c r="G153" i="5"/>
  <c r="G154" i="5"/>
  <c r="G155" i="5"/>
  <c r="G157" i="5"/>
  <c r="G158" i="5"/>
  <c r="G159" i="5"/>
  <c r="G160" i="5"/>
  <c r="G164" i="5"/>
  <c r="G77" i="5"/>
  <c r="G81" i="5"/>
  <c r="G82" i="5"/>
  <c r="H45" i="5"/>
  <c r="H43" i="5"/>
  <c r="J20" i="5"/>
  <c r="D17" i="5"/>
  <c r="D20" i="5"/>
  <c r="D21" i="5"/>
  <c r="G19" i="5"/>
  <c r="M262" i="5"/>
  <c r="M266" i="5"/>
  <c r="M274" i="5"/>
  <c r="M275" i="5"/>
  <c r="N262" i="5"/>
  <c r="N266" i="5"/>
  <c r="N274" i="5"/>
  <c r="N275" i="5"/>
  <c r="O254" i="5"/>
  <c r="O255" i="5"/>
  <c r="O257" i="5"/>
  <c r="O258" i="5"/>
  <c r="O259" i="5"/>
  <c r="O260" i="5"/>
  <c r="O262" i="5"/>
  <c r="O264" i="5"/>
  <c r="O265" i="5"/>
  <c r="O266" i="5"/>
  <c r="O274" i="5"/>
  <c r="O275" i="5"/>
  <c r="P274" i="5"/>
  <c r="P262" i="5"/>
  <c r="P266" i="5"/>
  <c r="P275" i="5"/>
  <c r="Q274" i="5"/>
  <c r="Q262" i="5"/>
  <c r="Q266" i="5"/>
  <c r="Q275" i="5"/>
  <c r="R272" i="5"/>
  <c r="R273" i="5"/>
  <c r="R269" i="5"/>
  <c r="R268" i="5"/>
  <c r="R270" i="5"/>
  <c r="R271" i="5"/>
  <c r="R274" i="5"/>
  <c r="R254" i="5"/>
  <c r="R255" i="5"/>
  <c r="R257" i="5"/>
  <c r="R258" i="5"/>
  <c r="R259" i="5"/>
  <c r="R260" i="5"/>
  <c r="R262" i="5"/>
  <c r="R264" i="5"/>
  <c r="R265" i="5"/>
  <c r="R266" i="5"/>
  <c r="R275" i="5"/>
  <c r="J254" i="5"/>
  <c r="K254" i="5"/>
  <c r="L254" i="5"/>
  <c r="J255" i="5"/>
  <c r="K255" i="5"/>
  <c r="L255" i="5"/>
  <c r="J257" i="5"/>
  <c r="K257" i="5"/>
  <c r="L257" i="5"/>
  <c r="J258" i="5"/>
  <c r="K258" i="5"/>
  <c r="L258" i="5"/>
  <c r="J259" i="5"/>
  <c r="K259" i="5"/>
  <c r="L259" i="5"/>
  <c r="J260" i="5"/>
  <c r="K260" i="5"/>
  <c r="L260" i="5"/>
  <c r="L262" i="5"/>
  <c r="J264" i="5"/>
  <c r="K264" i="5"/>
  <c r="L264" i="5"/>
  <c r="J265" i="5"/>
  <c r="K265" i="5"/>
  <c r="L265" i="5"/>
  <c r="L266" i="5"/>
  <c r="L268" i="5"/>
  <c r="L269" i="5"/>
  <c r="L270" i="5"/>
  <c r="L272" i="5"/>
  <c r="L273" i="5"/>
  <c r="L274" i="5"/>
  <c r="L275" i="5"/>
  <c r="G271" i="5"/>
  <c r="R232" i="5"/>
  <c r="K233" i="5"/>
  <c r="J232" i="5"/>
  <c r="L232" i="5"/>
  <c r="L233" i="5"/>
  <c r="M233" i="5"/>
  <c r="N233" i="5"/>
  <c r="O233" i="5"/>
  <c r="P233" i="5"/>
  <c r="Q233" i="5"/>
  <c r="R233" i="5"/>
  <c r="J233" i="5"/>
  <c r="G232" i="5"/>
  <c r="G233" i="5"/>
  <c r="T203" i="5"/>
  <c r="T211" i="5"/>
  <c r="U182" i="5"/>
  <c r="U203" i="5"/>
  <c r="U211" i="5"/>
  <c r="M203" i="5"/>
  <c r="M206" i="5"/>
  <c r="M210" i="5"/>
  <c r="M211" i="5"/>
  <c r="N203" i="5"/>
  <c r="N206" i="5"/>
  <c r="N210" i="5"/>
  <c r="N211" i="5"/>
  <c r="O182" i="5"/>
  <c r="O183" i="5"/>
  <c r="O184" i="5"/>
  <c r="O185" i="5"/>
  <c r="O186" i="5"/>
  <c r="O187" i="5"/>
  <c r="O188" i="5"/>
  <c r="O189" i="5"/>
  <c r="O191" i="5"/>
  <c r="O192" i="5"/>
  <c r="O193" i="5"/>
  <c r="O194" i="5"/>
  <c r="O195" i="5"/>
  <c r="O196" i="5"/>
  <c r="O197" i="5"/>
  <c r="O198" i="5"/>
  <c r="O199" i="5"/>
  <c r="O200" i="5"/>
  <c r="O201" i="5"/>
  <c r="O203" i="5"/>
  <c r="O206" i="5"/>
  <c r="O210" i="5"/>
  <c r="O211" i="5"/>
  <c r="P203" i="5"/>
  <c r="P206" i="5"/>
  <c r="P210" i="5"/>
  <c r="P211" i="5"/>
  <c r="Q203" i="5"/>
  <c r="Q206" i="5"/>
  <c r="Q210" i="5"/>
  <c r="Q21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5" i="5"/>
  <c r="R206" i="5"/>
  <c r="R209" i="5"/>
  <c r="R210" i="5"/>
  <c r="R211" i="5"/>
  <c r="S203" i="5"/>
  <c r="S206" i="5"/>
  <c r="S211" i="5"/>
  <c r="K209" i="5"/>
  <c r="J209" i="5"/>
  <c r="R171" i="5"/>
  <c r="R170" i="5"/>
  <c r="R127" i="5"/>
  <c r="M128" i="5"/>
  <c r="N128" i="5"/>
  <c r="O128" i="5"/>
  <c r="P128" i="5"/>
  <c r="Q128" i="5"/>
  <c r="R128" i="5"/>
  <c r="M125" i="5"/>
  <c r="N125" i="5"/>
  <c r="O125" i="5"/>
  <c r="P125" i="5"/>
  <c r="Q125" i="5"/>
  <c r="R124" i="5"/>
  <c r="R125" i="5"/>
  <c r="K124" i="5"/>
  <c r="K125" i="5"/>
  <c r="K128" i="5"/>
  <c r="K129" i="5"/>
  <c r="J124" i="5"/>
  <c r="L124" i="5"/>
  <c r="L125" i="5"/>
  <c r="J127" i="5"/>
  <c r="L127" i="5"/>
  <c r="L128" i="5"/>
  <c r="L129" i="5"/>
  <c r="M129" i="5"/>
  <c r="N129" i="5"/>
  <c r="O129" i="5"/>
  <c r="P129" i="5"/>
  <c r="Q129" i="5"/>
  <c r="R129" i="5"/>
  <c r="K99" i="5"/>
  <c r="L90" i="5"/>
  <c r="L93" i="5"/>
  <c r="L94" i="5"/>
  <c r="L97" i="5"/>
  <c r="L99" i="5"/>
  <c r="J99" i="5"/>
  <c r="L66" i="5"/>
  <c r="L67" i="5"/>
  <c r="L65" i="5"/>
  <c r="K66" i="5"/>
  <c r="K67" i="5"/>
  <c r="K65" i="5"/>
  <c r="S66" i="5"/>
  <c r="S67" i="5"/>
  <c r="S65" i="5"/>
  <c r="N68" i="5"/>
  <c r="O68" i="5"/>
  <c r="P65" i="5"/>
  <c r="P66" i="5"/>
  <c r="P67" i="5"/>
  <c r="P68" i="5"/>
  <c r="Q68" i="5"/>
  <c r="R68" i="5"/>
  <c r="S68" i="5"/>
  <c r="G98" i="5"/>
  <c r="G91" i="5"/>
  <c r="G95" i="5"/>
  <c r="G99" i="5"/>
  <c r="L76" i="5"/>
  <c r="K77" i="5"/>
  <c r="L77" i="5"/>
  <c r="J77" i="5"/>
  <c r="U265" i="5"/>
  <c r="S266" i="5"/>
  <c r="T266" i="5"/>
  <c r="U266" i="5"/>
  <c r="G265" i="5"/>
  <c r="K261" i="5"/>
  <c r="J261" i="5"/>
  <c r="L261" i="5"/>
  <c r="R261" i="5"/>
  <c r="J262" i="5"/>
  <c r="G259" i="5"/>
  <c r="G258" i="5"/>
  <c r="R242" i="5"/>
  <c r="O242" i="5"/>
  <c r="R235" i="5"/>
  <c r="R236" i="5"/>
  <c r="R237" i="5"/>
  <c r="R238" i="5"/>
  <c r="R239" i="5"/>
  <c r="R240" i="5"/>
  <c r="J242" i="5"/>
  <c r="M243" i="5"/>
  <c r="M240" i="5"/>
  <c r="N240" i="5"/>
  <c r="N243" i="5"/>
  <c r="O243" i="5"/>
  <c r="O240" i="5"/>
  <c r="P240" i="5"/>
  <c r="P243" i="5"/>
  <c r="Q240" i="5"/>
  <c r="Q243" i="5"/>
  <c r="R243" i="5"/>
  <c r="J189" i="5"/>
  <c r="K189" i="5"/>
  <c r="L189" i="5"/>
  <c r="J190" i="5"/>
  <c r="K190" i="5"/>
  <c r="L190" i="5"/>
  <c r="K183" i="5"/>
  <c r="K184" i="5"/>
  <c r="K185" i="5"/>
  <c r="K186" i="5"/>
  <c r="K187" i="5"/>
  <c r="K188" i="5"/>
  <c r="K182" i="5"/>
  <c r="J183" i="5"/>
  <c r="J185" i="5"/>
  <c r="J186" i="5"/>
  <c r="J187" i="5"/>
  <c r="J188" i="5"/>
  <c r="J182" i="5"/>
  <c r="K203" i="5"/>
  <c r="L191" i="5"/>
  <c r="L182" i="5"/>
  <c r="L183" i="5"/>
  <c r="L184" i="5"/>
  <c r="L185" i="5"/>
  <c r="L186" i="5"/>
  <c r="L187" i="5"/>
  <c r="L188" i="5"/>
  <c r="J192" i="5"/>
  <c r="L192" i="5"/>
  <c r="J193" i="5"/>
  <c r="L193" i="5"/>
  <c r="J194" i="5"/>
  <c r="L194" i="5"/>
  <c r="J195" i="5"/>
  <c r="L195" i="5"/>
  <c r="J196" i="5"/>
  <c r="L196" i="5"/>
  <c r="J197" i="5"/>
  <c r="L197" i="5"/>
  <c r="J198" i="5"/>
  <c r="L198" i="5"/>
  <c r="J199" i="5"/>
  <c r="L199" i="5"/>
  <c r="J200" i="5"/>
  <c r="L200" i="5"/>
  <c r="J201" i="5"/>
  <c r="L201" i="5"/>
  <c r="J202" i="5"/>
  <c r="L202" i="5"/>
  <c r="L203" i="5"/>
  <c r="J203" i="5"/>
  <c r="O153" i="5"/>
  <c r="O154" i="5"/>
  <c r="O155" i="5"/>
  <c r="O156" i="5"/>
  <c r="O157" i="5"/>
  <c r="O158" i="5"/>
  <c r="O159" i="5"/>
  <c r="O160" i="5"/>
  <c r="O161" i="5"/>
  <c r="O162" i="5"/>
  <c r="O163" i="5"/>
  <c r="O152" i="5"/>
  <c r="K153" i="5"/>
  <c r="K154" i="5"/>
  <c r="K155" i="5"/>
  <c r="K156" i="5"/>
  <c r="K157" i="5"/>
  <c r="K158" i="5"/>
  <c r="K159" i="5"/>
  <c r="K160" i="5"/>
  <c r="K152" i="5"/>
  <c r="J152" i="5"/>
  <c r="K166" i="5"/>
  <c r="J166" i="5"/>
  <c r="M164" i="5"/>
  <c r="M167" i="5"/>
  <c r="M172" i="5"/>
  <c r="M173" i="5"/>
  <c r="N164" i="5"/>
  <c r="N167" i="5"/>
  <c r="N172" i="5"/>
  <c r="N173" i="5"/>
  <c r="O164" i="5"/>
  <c r="O167" i="5"/>
  <c r="O172" i="5"/>
  <c r="O173" i="5"/>
  <c r="P164" i="5"/>
  <c r="P167" i="5"/>
  <c r="P172" i="5"/>
  <c r="P173" i="5"/>
  <c r="Q164" i="5"/>
  <c r="Q167" i="5"/>
  <c r="Q172" i="5"/>
  <c r="Q173" i="5"/>
  <c r="R152" i="5"/>
  <c r="R153" i="5"/>
  <c r="R154" i="5"/>
  <c r="R155" i="5"/>
  <c r="R156" i="5"/>
  <c r="R157" i="5"/>
  <c r="R158" i="5"/>
  <c r="R159" i="5"/>
  <c r="R160" i="5"/>
  <c r="R161" i="5"/>
  <c r="R162" i="5"/>
  <c r="R164" i="5"/>
  <c r="R167" i="5"/>
  <c r="R172" i="5"/>
  <c r="R173" i="5"/>
  <c r="S164" i="5"/>
  <c r="S167" i="5"/>
  <c r="S172" i="5"/>
  <c r="S173" i="5"/>
  <c r="T167" i="5"/>
  <c r="T172" i="5"/>
  <c r="T173" i="5"/>
  <c r="U166" i="5"/>
  <c r="U167" i="5"/>
  <c r="U172" i="5"/>
  <c r="U173" i="5"/>
  <c r="T168" i="5"/>
  <c r="U168" i="5"/>
  <c r="M168" i="5"/>
  <c r="N168" i="5"/>
  <c r="O168" i="5"/>
  <c r="P168" i="5"/>
  <c r="Q168" i="5"/>
  <c r="R168" i="5"/>
  <c r="S168" i="5"/>
  <c r="K164" i="5"/>
  <c r="L152" i="5"/>
  <c r="L153" i="5"/>
  <c r="L154" i="5"/>
  <c r="L155" i="5"/>
  <c r="L156" i="5"/>
  <c r="L157" i="5"/>
  <c r="L158" i="5"/>
  <c r="L159" i="5"/>
  <c r="L160" i="5"/>
  <c r="L164" i="5"/>
  <c r="J164" i="5"/>
  <c r="L139" i="5"/>
  <c r="L140" i="5"/>
  <c r="L141" i="5"/>
  <c r="L138" i="5"/>
  <c r="J113" i="5"/>
  <c r="K110" i="5"/>
  <c r="J110" i="5"/>
  <c r="S115" i="5"/>
  <c r="T115" i="5"/>
  <c r="U113" i="5"/>
  <c r="U115" i="5"/>
  <c r="K113" i="5"/>
  <c r="P115" i="5"/>
  <c r="Q115" i="5"/>
  <c r="R115" i="5"/>
  <c r="M115" i="5"/>
  <c r="N115" i="5"/>
  <c r="O110" i="5"/>
  <c r="O111" i="5"/>
  <c r="O112" i="5"/>
  <c r="O113" i="5"/>
  <c r="O114" i="5"/>
  <c r="O115" i="5"/>
  <c r="S56" i="5"/>
  <c r="P56" i="5"/>
  <c r="N57" i="5"/>
  <c r="O57" i="5"/>
  <c r="P57" i="5"/>
  <c r="Q57" i="5"/>
  <c r="R57" i="5"/>
  <c r="S57" i="5"/>
  <c r="G14" i="5"/>
  <c r="J14" i="5"/>
  <c r="G15" i="5"/>
  <c r="J15" i="5"/>
  <c r="G16" i="5"/>
  <c r="J16" i="5"/>
  <c r="H31" i="5"/>
  <c r="H33" i="5"/>
  <c r="H34" i="5"/>
  <c r="H35" i="5"/>
  <c r="G54" i="5"/>
  <c r="M54" i="5"/>
  <c r="G55" i="5"/>
  <c r="M55" i="5"/>
  <c r="G56" i="5"/>
  <c r="M56" i="5"/>
  <c r="G57" i="5"/>
  <c r="K57" i="5"/>
  <c r="L57" i="5"/>
  <c r="M57" i="5"/>
  <c r="M65" i="5"/>
  <c r="G66" i="5"/>
  <c r="M66" i="5"/>
  <c r="G67" i="5"/>
  <c r="M67" i="5"/>
  <c r="G68" i="5"/>
  <c r="K68" i="5"/>
  <c r="L68" i="5"/>
  <c r="M68" i="5"/>
  <c r="L80" i="5"/>
  <c r="J81" i="5"/>
  <c r="K81" i="5"/>
  <c r="L81" i="5"/>
  <c r="G110" i="5"/>
  <c r="L110" i="5"/>
  <c r="G111" i="5"/>
  <c r="G113" i="5"/>
  <c r="L113" i="5"/>
  <c r="G114" i="5"/>
  <c r="G115" i="5"/>
  <c r="J115" i="5"/>
  <c r="K115" i="5"/>
  <c r="L115" i="5"/>
  <c r="G125" i="5"/>
  <c r="J125" i="5"/>
  <c r="G127" i="5"/>
  <c r="G128" i="5"/>
  <c r="J128" i="5"/>
  <c r="G129" i="5"/>
  <c r="J129" i="5"/>
  <c r="G138" i="5"/>
  <c r="G139" i="5"/>
  <c r="G141" i="5"/>
  <c r="G142" i="5"/>
  <c r="G143" i="5"/>
  <c r="J143" i="5"/>
  <c r="K143" i="5"/>
  <c r="L143" i="5"/>
  <c r="G166" i="5"/>
  <c r="L166" i="5"/>
  <c r="G167" i="5"/>
  <c r="J167" i="5"/>
  <c r="K167" i="5"/>
  <c r="L167" i="5"/>
  <c r="G168" i="5"/>
  <c r="J168" i="5"/>
  <c r="K168" i="5"/>
  <c r="L168" i="5"/>
  <c r="G170" i="5"/>
  <c r="L170" i="5"/>
  <c r="G171" i="5"/>
  <c r="L171" i="5"/>
  <c r="G172" i="5"/>
  <c r="J172" i="5"/>
  <c r="K172" i="5"/>
  <c r="L172" i="5"/>
  <c r="G173" i="5"/>
  <c r="J173" i="5"/>
  <c r="K173" i="5"/>
  <c r="L173" i="5"/>
  <c r="G183" i="5"/>
  <c r="G184" i="5"/>
  <c r="G186" i="5"/>
  <c r="G187" i="5"/>
  <c r="G188" i="5"/>
  <c r="G191" i="5"/>
  <c r="G192" i="5"/>
  <c r="G193" i="5"/>
  <c r="G194" i="5"/>
  <c r="G195" i="5"/>
  <c r="G196" i="5"/>
  <c r="G197" i="5"/>
  <c r="G198" i="5"/>
  <c r="G199" i="5"/>
  <c r="G200" i="5"/>
  <c r="G201" i="5"/>
  <c r="G203" i="5"/>
  <c r="G205" i="5"/>
  <c r="L205" i="5"/>
  <c r="G206" i="5"/>
  <c r="J206" i="5"/>
  <c r="K206" i="5"/>
  <c r="L206" i="5"/>
  <c r="G207" i="5"/>
  <c r="G209" i="5"/>
  <c r="L209" i="5"/>
  <c r="G210" i="5"/>
  <c r="J210" i="5"/>
  <c r="K210" i="5"/>
  <c r="L210" i="5"/>
  <c r="G211" i="5"/>
  <c r="J211" i="5"/>
  <c r="K211" i="5"/>
  <c r="L211" i="5"/>
  <c r="L221" i="5"/>
  <c r="L222" i="5"/>
  <c r="G223" i="5"/>
  <c r="J223" i="5"/>
  <c r="K223" i="5"/>
  <c r="L223" i="5"/>
  <c r="G235" i="5"/>
  <c r="L235" i="5"/>
  <c r="G236" i="5"/>
  <c r="L236" i="5"/>
  <c r="G237" i="5"/>
  <c r="L237" i="5"/>
  <c r="G238" i="5"/>
  <c r="L238" i="5"/>
  <c r="G239" i="5"/>
  <c r="L239" i="5"/>
  <c r="G240" i="5"/>
  <c r="J240" i="5"/>
  <c r="K240" i="5"/>
  <c r="L240" i="5"/>
  <c r="G242" i="5"/>
  <c r="L242" i="5"/>
  <c r="G243" i="5"/>
  <c r="J243" i="5"/>
  <c r="K243" i="5"/>
  <c r="L243" i="5"/>
  <c r="K262" i="5"/>
  <c r="G266" i="5"/>
  <c r="J266" i="5"/>
  <c r="K266" i="5"/>
  <c r="G268" i="5"/>
  <c r="G270" i="5"/>
  <c r="G272" i="5"/>
  <c r="G273" i="5"/>
  <c r="G274" i="5"/>
  <c r="J274" i="5"/>
  <c r="K274" i="5"/>
  <c r="G275" i="5"/>
  <c r="J275" i="5"/>
  <c r="K275" i="5"/>
  <c r="K146" i="4"/>
  <c r="L146" i="4"/>
  <c r="M146" i="4"/>
  <c r="N146" i="4"/>
  <c r="J146" i="4"/>
  <c r="M236" i="4"/>
  <c r="N236" i="4"/>
  <c r="M183" i="4"/>
  <c r="N183" i="4"/>
  <c r="K124" i="4"/>
  <c r="L124" i="4"/>
  <c r="J124" i="4"/>
  <c r="L65" i="4"/>
  <c r="K66" i="4"/>
  <c r="L66" i="4"/>
  <c r="J66" i="4"/>
  <c r="L54" i="4"/>
  <c r="L55" i="4"/>
  <c r="L53" i="4"/>
  <c r="K56" i="4"/>
  <c r="L56" i="4"/>
  <c r="J56" i="4"/>
  <c r="K80" i="4"/>
  <c r="L80" i="4"/>
  <c r="J80" i="4"/>
  <c r="K96" i="4"/>
  <c r="L96" i="4"/>
  <c r="J96" i="4"/>
  <c r="K110" i="4"/>
  <c r="L110" i="4"/>
  <c r="J110" i="4"/>
  <c r="L108" i="4"/>
  <c r="K109" i="4"/>
  <c r="L109" i="4"/>
  <c r="J109" i="4"/>
  <c r="K106" i="4"/>
  <c r="L106" i="4"/>
  <c r="J106" i="4"/>
  <c r="L43" i="4"/>
  <c r="L44" i="4"/>
  <c r="L42" i="4"/>
  <c r="K45" i="4"/>
  <c r="L45" i="4"/>
  <c r="J45" i="4"/>
  <c r="K150" i="4"/>
  <c r="L150" i="4"/>
  <c r="J150" i="4"/>
  <c r="K155" i="4"/>
  <c r="L155" i="4"/>
  <c r="J155" i="4"/>
  <c r="K236" i="4"/>
  <c r="L236" i="4"/>
  <c r="J236" i="4"/>
  <c r="K247" i="4"/>
  <c r="K248" i="4"/>
  <c r="J248" i="4"/>
  <c r="L248" i="4"/>
  <c r="K221" i="4"/>
  <c r="L221" i="4"/>
  <c r="J221" i="4"/>
  <c r="L202" i="4"/>
  <c r="L201" i="4"/>
  <c r="K203" i="4"/>
  <c r="L203" i="4"/>
  <c r="K191" i="4"/>
  <c r="L191" i="4"/>
  <c r="J191" i="4"/>
  <c r="L189" i="4"/>
  <c r="K190" i="4"/>
  <c r="L190" i="4"/>
  <c r="J190" i="4"/>
  <c r="L185" i="4"/>
  <c r="K186" i="4"/>
  <c r="L186" i="4"/>
  <c r="J186" i="4"/>
  <c r="L142" i="4"/>
  <c r="G142" i="4"/>
  <c r="L153" i="4"/>
  <c r="L152" i="4"/>
  <c r="K154" i="4"/>
  <c r="L154" i="4"/>
  <c r="J154" i="4"/>
  <c r="J247" i="4"/>
  <c r="J203" i="4"/>
  <c r="L77" i="4"/>
  <c r="L78" i="4"/>
  <c r="L74" i="4"/>
  <c r="K240" i="4"/>
  <c r="L238" i="4"/>
  <c r="L239" i="4"/>
  <c r="L240" i="4"/>
  <c r="J240" i="4"/>
  <c r="G239" i="4"/>
  <c r="G240" i="4"/>
  <c r="L235" i="4"/>
  <c r="L232" i="4"/>
  <c r="L231" i="4"/>
  <c r="L233" i="4"/>
  <c r="L234" i="4"/>
  <c r="L230" i="4"/>
  <c r="L242" i="4"/>
  <c r="L243" i="4"/>
  <c r="L244" i="4"/>
  <c r="L245" i="4"/>
  <c r="L246" i="4"/>
  <c r="L247" i="4"/>
  <c r="K220" i="4"/>
  <c r="L219" i="4"/>
  <c r="L220" i="4"/>
  <c r="J220" i="4"/>
  <c r="L213" i="4"/>
  <c r="L214" i="4"/>
  <c r="L215" i="4"/>
  <c r="L216" i="4"/>
  <c r="L212" i="4"/>
  <c r="K217" i="4"/>
  <c r="L217" i="4"/>
  <c r="J217" i="4"/>
  <c r="L165" i="4"/>
  <c r="L166" i="4"/>
  <c r="L167" i="4"/>
  <c r="L168" i="4"/>
  <c r="L169" i="4"/>
  <c r="L170" i="4"/>
  <c r="L172" i="4"/>
  <c r="L173" i="4"/>
  <c r="L174" i="4"/>
  <c r="L175" i="4"/>
  <c r="L176" i="4"/>
  <c r="L177" i="4"/>
  <c r="L178" i="4"/>
  <c r="L179" i="4"/>
  <c r="L180" i="4"/>
  <c r="L181" i="4"/>
  <c r="L182" i="4"/>
  <c r="L164" i="4"/>
  <c r="K183" i="4"/>
  <c r="L183" i="4"/>
  <c r="J183" i="4"/>
  <c r="L137" i="4"/>
  <c r="G137" i="4"/>
  <c r="L148" i="4"/>
  <c r="K149" i="4"/>
  <c r="L149" i="4"/>
  <c r="J149" i="4"/>
  <c r="L134" i="4"/>
  <c r="L135" i="4"/>
  <c r="L136" i="4"/>
  <c r="L138" i="4"/>
  <c r="L139" i="4"/>
  <c r="L140" i="4"/>
  <c r="L141" i="4"/>
  <c r="L143" i="4"/>
  <c r="L133" i="4"/>
  <c r="L105" i="4"/>
  <c r="L91" i="4"/>
  <c r="L94" i="4"/>
  <c r="G14" i="4"/>
  <c r="J14" i="4"/>
  <c r="G15" i="4"/>
  <c r="J15" i="4"/>
  <c r="G16" i="4"/>
  <c r="J16" i="4"/>
  <c r="D17" i="4"/>
  <c r="H28" i="4"/>
  <c r="H30" i="4"/>
  <c r="H31" i="4"/>
  <c r="H32" i="4"/>
  <c r="G42" i="4"/>
  <c r="G43" i="4"/>
  <c r="G44" i="4"/>
  <c r="G45" i="4"/>
  <c r="G54" i="4"/>
  <c r="G55" i="4"/>
  <c r="G56" i="4"/>
  <c r="G66" i="4"/>
  <c r="G75" i="4"/>
  <c r="G79" i="4"/>
  <c r="G80" i="4"/>
  <c r="G91" i="4"/>
  <c r="G92" i="4"/>
  <c r="G94" i="4"/>
  <c r="G95" i="4"/>
  <c r="G96" i="4"/>
  <c r="G105" i="4"/>
  <c r="G106" i="4"/>
  <c r="G108" i="4"/>
  <c r="G109" i="4"/>
  <c r="G110" i="4"/>
  <c r="G119" i="4"/>
  <c r="G120" i="4"/>
  <c r="G122" i="4"/>
  <c r="G123" i="4"/>
  <c r="G124" i="4"/>
  <c r="G133" i="4"/>
  <c r="G134" i="4"/>
  <c r="G135" i="4"/>
  <c r="G136" i="4"/>
  <c r="G138" i="4"/>
  <c r="G139" i="4"/>
  <c r="G140" i="4"/>
  <c r="G141" i="4"/>
  <c r="G143" i="4"/>
  <c r="G146" i="4"/>
  <c r="G148" i="4"/>
  <c r="G149" i="4"/>
  <c r="G150" i="4"/>
  <c r="G152" i="4"/>
  <c r="G153" i="4"/>
  <c r="G154" i="4"/>
  <c r="G155" i="4"/>
  <c r="G164" i="4"/>
  <c r="G165" i="4"/>
  <c r="G166" i="4"/>
  <c r="G167" i="4"/>
  <c r="G168" i="4"/>
  <c r="G169" i="4"/>
  <c r="G170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5" i="4"/>
  <c r="G186" i="4"/>
  <c r="G187" i="4"/>
  <c r="G189" i="4"/>
  <c r="G190" i="4"/>
  <c r="G191" i="4"/>
  <c r="G203" i="4"/>
  <c r="G212" i="4"/>
  <c r="G213" i="4"/>
  <c r="G214" i="4"/>
  <c r="G215" i="4"/>
  <c r="G216" i="4"/>
  <c r="G217" i="4"/>
  <c r="G219" i="4"/>
  <c r="G220" i="4"/>
  <c r="G221" i="4"/>
  <c r="G233" i="4"/>
  <c r="G234" i="4"/>
  <c r="G236" i="4"/>
  <c r="G242" i="4"/>
  <c r="G244" i="4"/>
  <c r="G245" i="4"/>
  <c r="G246" i="4"/>
  <c r="G247" i="4"/>
  <c r="G248" i="4"/>
  <c r="G227" i="1"/>
  <c r="G231" i="1"/>
  <c r="G237" i="1"/>
  <c r="G239" i="1"/>
  <c r="G240" i="1"/>
  <c r="G241" i="1"/>
  <c r="G242" i="1"/>
  <c r="G168" i="1"/>
  <c r="G185" i="1"/>
  <c r="G186" i="1"/>
  <c r="G161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1" i="1"/>
  <c r="G182" i="1"/>
  <c r="G183" i="1"/>
  <c r="G187" i="1"/>
  <c r="G148" i="1"/>
  <c r="G149" i="1"/>
  <c r="G150" i="1"/>
  <c r="G133" i="1"/>
  <c r="G134" i="1"/>
  <c r="G135" i="1"/>
  <c r="G136" i="1"/>
  <c r="G137" i="1"/>
  <c r="G138" i="1"/>
  <c r="G139" i="1"/>
  <c r="G140" i="1"/>
  <c r="G141" i="1"/>
  <c r="G142" i="1"/>
  <c r="G144" i="1"/>
  <c r="G145" i="1"/>
  <c r="G146" i="1"/>
  <c r="G151" i="1"/>
  <c r="G105" i="1"/>
  <c r="G106" i="1"/>
  <c r="G108" i="1"/>
  <c r="G109" i="1"/>
  <c r="G110" i="1"/>
  <c r="G94" i="1"/>
  <c r="G79" i="1"/>
  <c r="G55" i="1"/>
  <c r="G42" i="1"/>
  <c r="J14" i="1"/>
  <c r="J15" i="1"/>
  <c r="J16" i="1"/>
  <c r="G234" i="1"/>
  <c r="G230" i="1"/>
  <c r="G229" i="1"/>
  <c r="G208" i="1"/>
  <c r="G209" i="1"/>
  <c r="G210" i="1"/>
  <c r="G211" i="1"/>
  <c r="G212" i="1"/>
  <c r="G213" i="1"/>
  <c r="G122" i="1"/>
  <c r="G119" i="1"/>
  <c r="G91" i="1"/>
  <c r="G75" i="1"/>
  <c r="G80" i="1"/>
  <c r="G226" i="1"/>
  <c r="G199" i="1"/>
  <c r="G92" i="1"/>
  <c r="G123" i="1"/>
  <c r="G120" i="1"/>
  <c r="G124" i="1"/>
  <c r="G95" i="1"/>
  <c r="G96" i="1"/>
  <c r="G235" i="1"/>
  <c r="G215" i="1"/>
  <c r="G216" i="1"/>
  <c r="G66" i="1"/>
  <c r="G243" i="1"/>
  <c r="G217" i="1"/>
  <c r="G54" i="1"/>
  <c r="G56" i="1"/>
  <c r="G43" i="1"/>
  <c r="G44" i="1"/>
  <c r="H31" i="1"/>
  <c r="H30" i="1"/>
  <c r="H28" i="1"/>
  <c r="D17" i="1"/>
  <c r="G16" i="1"/>
  <c r="G15" i="1"/>
  <c r="G14" i="1"/>
  <c r="G45" i="1"/>
  <c r="H32" i="1"/>
</calcChain>
</file>

<file path=xl/sharedStrings.xml><?xml version="1.0" encoding="utf-8"?>
<sst xmlns="http://schemas.openxmlformats.org/spreadsheetml/2006/main" count="953" uniqueCount="184">
  <si>
    <t>1. Расчёты (обоснования) выплат персоналу (строка210)</t>
  </si>
  <si>
    <t>1.1 Расчёты (обоснования) выплат персоналу на оплату труда</t>
  </si>
  <si>
    <t>Код видов расходов 111</t>
  </si>
  <si>
    <t>№ п/п</t>
  </si>
  <si>
    <t>Должность, группа должностей</t>
  </si>
  <si>
    <t>Установленная численность единиц</t>
  </si>
  <si>
    <t>Среднемесячный размер оплаты труда на одного работника, руб.</t>
  </si>
  <si>
    <t>всего:</t>
  </si>
  <si>
    <t>в том числе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</si>
  <si>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</si>
  <si>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</si>
  <si>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</si>
  <si>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Районный коэффициент</t>
  </si>
  <si>
    <t>Фонд оплаты труда в год, руб. (гр.3*гр.4*(1+гр.8/100)*гр.9*12)</t>
  </si>
  <si>
    <t>Административно-управленческий персонал</t>
  </si>
  <si>
    <t>Педагогические работники</t>
  </si>
  <si>
    <t>Прочий персонал</t>
  </si>
  <si>
    <t>Итого:</t>
  </si>
  <si>
    <t>Субсидии на муниципальное задание</t>
  </si>
  <si>
    <t>ВСЕГО:</t>
  </si>
  <si>
    <t>Код видов расходов 119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</si>
  <si>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</si>
  <si>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</si>
  <si>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</si>
  <si>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</si>
  <si>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 по ставке 22,0%</t>
  </si>
  <si>
    <t>Страховые взносы в Фонд социального страхования Российской Федерации, всего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</si>
  <si>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</si>
  <si>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</si>
  <si>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</si>
  <si>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1.4 Расчёты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</si>
  <si>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Код видов расходов 112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</si>
  <si>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</si>
  <si>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</si>
  <si>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</si>
  <si>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</si>
  <si>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Проезд</t>
  </si>
  <si>
    <t>Проживание</t>
  </si>
  <si>
    <t>Суточные</t>
  </si>
  <si>
    <t>Субсидии на иные цели</t>
  </si>
  <si>
    <t>1.2 Расчёты (обоснования) выплат персоналу при направлении в служебные командировки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</si>
  <si>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</si>
  <si>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</si>
  <si>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</si>
  <si>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Сумма, руб. (гр.3* гр.4* гр.5)</t>
  </si>
  <si>
    <t>2. Расчёты (обоснования) расходов на социальные и иные выплаты населению</t>
  </si>
  <si>
    <t>Код видов расходов 323</t>
  </si>
  <si>
    <t>Адресная социальная помощь</t>
  </si>
  <si>
    <t>Размер одной выплаты, руб.</t>
  </si>
  <si>
    <t>Количество выплат в год на одного человека</t>
  </si>
  <si>
    <t>Количество человек, получающих выплату</t>
  </si>
  <si>
    <t>3. Расчёты (обоснования) расходов на  уплату налогов, сборов и иных платежей</t>
  </si>
  <si>
    <t>Код видов расходов 851</t>
  </si>
  <si>
    <t>Налог на имущество</t>
  </si>
  <si>
    <t>Транспортный налог</t>
  </si>
  <si>
    <t>Налоговая база, руб.</t>
  </si>
  <si>
    <t>Ставка налога, %</t>
  </si>
  <si>
    <t>Сумма, руб.исчисленного налога, подлежащего уплате (гр.3* гр.4/100)</t>
  </si>
  <si>
    <t>Код видов расходов 852</t>
  </si>
  <si>
    <t>6. Расчёты (обоснования) расходов на  закупку товаров, работ, услуг</t>
  </si>
  <si>
    <t>Код видов расходов 244</t>
  </si>
  <si>
    <t>6.1 Расчёт (обоснование) расходов на оплату услуг связи</t>
  </si>
  <si>
    <t>Интернет</t>
  </si>
  <si>
    <t>Оплата услуг связи</t>
  </si>
  <si>
    <t>Количество номеров</t>
  </si>
  <si>
    <t>Количество платежей в год</t>
  </si>
  <si>
    <t>Стоимость за единицу, руб.</t>
  </si>
  <si>
    <t>Сумма, руб. (гр.3*гр.4)</t>
  </si>
  <si>
    <t>6.3 Расчёт (обоснование) расходов на оплату коммунальных услуг</t>
  </si>
  <si>
    <t>Электроэнергия</t>
  </si>
  <si>
    <t>Объём потребления ресурсов</t>
  </si>
  <si>
    <t>Тариф (с учётом НДС), руб.</t>
  </si>
  <si>
    <t>6.5 Расчёт (обоснование) расходов на оплату работ, услуг по содержанию имущества</t>
  </si>
  <si>
    <t>Объект</t>
  </si>
  <si>
    <t>Количество работ (услуг)</t>
  </si>
  <si>
    <t xml:space="preserve">Стоимость работ (услуг), руб. </t>
  </si>
  <si>
    <t xml:space="preserve"> Расчёт (обоснование) прочих расходов  </t>
  </si>
  <si>
    <t xml:space="preserve">6.7 Расчёт (обоснование) расходов на приобретение основных средств </t>
  </si>
  <si>
    <t>Количество</t>
  </si>
  <si>
    <t>Средняя стоимость, руб.</t>
  </si>
  <si>
    <t xml:space="preserve">6.7 Расчёт (обоснование) расходов на приобретение материальных запасов </t>
  </si>
  <si>
    <t>Обслуживание комп техники</t>
  </si>
  <si>
    <t>АПС</t>
  </si>
  <si>
    <t>ТО огнетушителей</t>
  </si>
  <si>
    <t>Дезинсекция, дератизация</t>
  </si>
  <si>
    <t>Вывоз ТБО</t>
  </si>
  <si>
    <t>Курсы повышения квалификации</t>
  </si>
  <si>
    <t>Организация горячего питания</t>
  </si>
  <si>
    <t>Бухгалтерское обслуживание</t>
  </si>
  <si>
    <t>Участие в спортивных мероприятиях</t>
  </si>
  <si>
    <t>Медосмотр</t>
  </si>
  <si>
    <t>ГСМ</t>
  </si>
  <si>
    <t>Иные выплаты персоналу учреждений, за исключением фонда оплаты труда</t>
  </si>
  <si>
    <t>Компенсация стоимости проезда и провоза багажа к месту использования отпуска и обратно</t>
  </si>
  <si>
    <t>Гигиеническое обучение</t>
  </si>
  <si>
    <t>Участие в  конференциях, предметных олимпиадах</t>
  </si>
  <si>
    <t>Компенсация родительской платы</t>
  </si>
  <si>
    <t>Льгота села</t>
  </si>
  <si>
    <t>Продукты питания</t>
  </si>
  <si>
    <t>Продукты питания (лагерь)</t>
  </si>
  <si>
    <t>Хозяйственные материалы</t>
  </si>
  <si>
    <t>Учебная литература для ребёнка-инвалида</t>
  </si>
  <si>
    <t>Запчасти для а/тр</t>
  </si>
  <si>
    <t>Ремонт электроплит</t>
  </si>
  <si>
    <t>Антивирус</t>
  </si>
  <si>
    <t>Страхование автотранспорта, предрейсовый м/о</t>
  </si>
  <si>
    <t>6.2 Расчёт (обоснование) расходов на оплату транспортных услуг</t>
  </si>
  <si>
    <t>Количество услуг перевозки</t>
  </si>
  <si>
    <t>Цена услуги перевозки, руб.</t>
  </si>
  <si>
    <t>Услуги по перевозке</t>
  </si>
  <si>
    <t>Спецоценка условий труда</t>
  </si>
  <si>
    <t>ПСД</t>
  </si>
  <si>
    <t>Насос для водозабора</t>
  </si>
  <si>
    <t>Продукты питания (интернат)</t>
  </si>
  <si>
    <t>Опрессовка</t>
  </si>
  <si>
    <t>Косметический ремонт</t>
  </si>
  <si>
    <t>Топливо (дрова)</t>
  </si>
  <si>
    <t>Иная приносящая доход деятельность</t>
  </si>
  <si>
    <t>мб</t>
  </si>
  <si>
    <t xml:space="preserve">Канцелярские принадлежности </t>
  </si>
  <si>
    <t>Расчёты (обоснования)                                                            к плану финансово-хозяйственной деятельности                                                                                                     МОУ "Сумпосадская СОШ"                                                                    на 01.01.2019</t>
  </si>
  <si>
    <t xml:space="preserve">Картриджи </t>
  </si>
  <si>
    <t>Стоимость разовой услуги</t>
  </si>
  <si>
    <t>Чистка выгребных ям</t>
  </si>
  <si>
    <t>Ремонт туалета в школе</t>
  </si>
  <si>
    <t xml:space="preserve">6.6 Расчёт (обоснование) расходов на оплату прочих работ, услуг </t>
  </si>
  <si>
    <t>НОКО</t>
  </si>
  <si>
    <t>Федеральная информационная система "Федеральный реестр сведений о документах об образовании и (или) о квалификации, документах об обучении" (ФИС "ФРДО") ЭЦП</t>
  </si>
  <si>
    <t>Федеральная информационная система "Федеральный реестр сведений о документах об образовании и (или) о квалификации, документах об обучении" (ФИС "ФРДО") обслуживание</t>
  </si>
  <si>
    <t>Установка охранно-защитных дератизационных систем</t>
  </si>
  <si>
    <t>Проверка качества элэнергии (1 объект)</t>
  </si>
  <si>
    <t>Установка домофона в здании интерната</t>
  </si>
  <si>
    <t>Испытание электроустановок</t>
  </si>
  <si>
    <t>Установка светодиодных светильников с датчиками движения в тамбурах эвакуационных выходов в здании интерната</t>
  </si>
  <si>
    <t>Замена люминисцентных ламп на светодиодные светильники (частично)</t>
  </si>
  <si>
    <t>Учебники, учебно-методическая литература</t>
  </si>
  <si>
    <t>Стабилизатор напряжения 3-ёх фазный на 15 кВтчас для котельной</t>
  </si>
  <si>
    <t>Насос для котельной</t>
  </si>
  <si>
    <t>Ламинатор</t>
  </si>
  <si>
    <t>Мягкий инвентарь</t>
  </si>
  <si>
    <t>Госпошлины</t>
  </si>
  <si>
    <t>Транспортные услуги</t>
  </si>
  <si>
    <t>Техосмотр, техобслуживание, ремонт, калибровка автотранспорта</t>
  </si>
  <si>
    <t>Ремонтные работы</t>
  </si>
  <si>
    <t>на 01.01.2019</t>
  </si>
  <si>
    <t>РАСХОД:</t>
  </si>
  <si>
    <t>ОСТАТОК:</t>
  </si>
  <si>
    <t>Установка светодиодных светильников</t>
  </si>
  <si>
    <t>Субвенция</t>
  </si>
  <si>
    <t>МБ</t>
  </si>
  <si>
    <t>Утилизация ртутных ламп</t>
  </si>
  <si>
    <t>Медикаменты</t>
  </si>
  <si>
    <t>Прочие оборотные ср-ва (бланки, кухон инвент), прочие оборотные запасы(запасные и составные части для машин, оборудования, оргтехники, вычисл техн)</t>
  </si>
  <si>
    <t>добавим на продукты</t>
  </si>
  <si>
    <t>Ремонт котла в котельной</t>
  </si>
  <si>
    <t>Ремонт трубы</t>
  </si>
  <si>
    <t>перенести на 226 ст 103 000,00</t>
  </si>
  <si>
    <t>Утилизация оргтехники (перенести с 310 ст) 103 000,00</t>
  </si>
  <si>
    <t>лимиты</t>
  </si>
  <si>
    <t>Ремонт кухни</t>
  </si>
  <si>
    <t>Ремонт туалета</t>
  </si>
  <si>
    <t>ст 225</t>
  </si>
  <si>
    <t>местный</t>
  </si>
  <si>
    <t>Расчёты (обоснования)                                                            к плану финансово-хозяйственной деятельности                                                                                                     МОУ "Сумпосадская СОШ"                                                                                          на 01.01.2019</t>
  </si>
  <si>
    <t>на 01.04.2019</t>
  </si>
  <si>
    <t>РАСХОД 0702:</t>
  </si>
  <si>
    <t>Вывоз ТКО</t>
  </si>
  <si>
    <t>Диагностика оборудования с составлением акта техн состояния</t>
  </si>
  <si>
    <t>Обработка и обезвреживание отходов</t>
  </si>
  <si>
    <t>Проверка локальной сметы</t>
  </si>
  <si>
    <t>Техподдержка сайта</t>
  </si>
  <si>
    <t>мб 342</t>
  </si>
  <si>
    <t>Прочие материальные запасы однократного применения-сувениры, цветы, почётные грамоты, бланки строгой отчётности</t>
  </si>
  <si>
    <t>Код видов расходов 321</t>
  </si>
  <si>
    <t>Выплата среднемесячного заработка на период трудоустройства в связи с сокращением штата</t>
  </si>
  <si>
    <t>РАСХОД 07.02:</t>
  </si>
  <si>
    <t>Штрафы, пени</t>
  </si>
  <si>
    <t>Опрессовка (40 000,00)</t>
  </si>
  <si>
    <t>За счёт средств субвенции</t>
  </si>
  <si>
    <t>За счёт средств местного бюджета</t>
  </si>
  <si>
    <t xml:space="preserve">Топливо (дрова) </t>
  </si>
  <si>
    <t>ГСМ (местный бюджет)</t>
  </si>
  <si>
    <t>ГСМ (субсидия)</t>
  </si>
  <si>
    <t>Расчёты (обоснования)                                                                                                                                                                                                        к плану финансово-хозяйственной деятельности                                                                                                                              МОУ "Сумпосадская СОШ"                                                                                                                                              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</si>
</sst>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55">
    <xf numFmtId="0" fontId="0" fillId="0" borderId="0" xfId="0"/>
    <xf numFmtId="0" fontId="8" fillId="0" borderId="0" xfId="0" applyFont="1"/>
    <xf numFmtId="16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" fontId="0" fillId="0" borderId="1" xfId="0" applyNumberFormat="1" applyBorder="1"/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43" fontId="0" fillId="0" borderId="1" xfId="1" applyFont="1" applyBorder="1"/>
    <xf numFmtId="43" fontId="0" fillId="0" borderId="1" xfId="0" applyNumberFormat="1" applyBorder="1"/>
    <xf numFmtId="164" fontId="0" fillId="0" borderId="1" xfId="1" applyNumberFormat="1" applyFont="1" applyBorder="1"/>
    <xf numFmtId="43" fontId="7" fillId="0" borderId="1" xfId="0" applyNumberFormat="1" applyFont="1" applyBorder="1"/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43" fontId="7" fillId="0" borderId="1" xfId="1" applyFont="1" applyBorder="1"/>
    <xf numFmtId="9" fontId="0" fillId="0" borderId="1" xfId="0" applyNumberFormat="1" applyBorder="1"/>
    <xf numFmtId="43" fontId="12" fillId="0" borderId="1" xfId="0" applyNumberFormat="1" applyFont="1" applyBorder="1"/>
    <xf numFmtId="0" fontId="0" fillId="0" borderId="0" xfId="0" applyBorder="1"/>
    <xf numFmtId="43" fontId="12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0" fillId="0" borderId="1" xfId="0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3" fontId="0" fillId="0" borderId="1" xfId="1" applyFont="1" applyBorder="1" applyAlignment="1"/>
    <xf numFmtId="43" fontId="12" fillId="0" borderId="1" xfId="1" applyFont="1" applyBorder="1" applyAlignment="1"/>
    <xf numFmtId="43" fontId="12" fillId="0" borderId="1" xfId="1" applyFont="1" applyBorder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43" fontId="0" fillId="0" borderId="0" xfId="1" applyFont="1"/>
    <xf numFmtId="43" fontId="7" fillId="0" borderId="0" xfId="1" applyFont="1"/>
    <xf numFmtId="43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43" fontId="0" fillId="0" borderId="0" xfId="1" applyFont="1" applyBorder="1"/>
    <xf numFmtId="43" fontId="7" fillId="0" borderId="0" xfId="1" applyFont="1" applyBorder="1"/>
    <xf numFmtId="43" fontId="5" fillId="0" borderId="1" xfId="1" applyFont="1" applyBorder="1"/>
    <xf numFmtId="43" fontId="5" fillId="0" borderId="0" xfId="1" applyFont="1"/>
    <xf numFmtId="43" fontId="5" fillId="0" borderId="0" xfId="1" applyFont="1" applyBorder="1"/>
    <xf numFmtId="164" fontId="5" fillId="0" borderId="1" xfId="1" applyNumberFormat="1" applyFont="1" applyBorder="1"/>
    <xf numFmtId="43" fontId="5" fillId="0" borderId="1" xfId="1" applyFont="1" applyBorder="1" applyAlignment="1"/>
    <xf numFmtId="43" fontId="5" fillId="0" borderId="1" xfId="1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7" fillId="0" borderId="0" xfId="0" applyFont="1"/>
    <xf numFmtId="4" fontId="7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4" fillId="0" borderId="0" xfId="1" applyFont="1"/>
    <xf numFmtId="43" fontId="0" fillId="0" borderId="0" xfId="0" applyNumberFormat="1"/>
    <xf numFmtId="43" fontId="7" fillId="0" borderId="0" xfId="1" applyFont="1" applyAlignment="1">
      <alignment wrapText="1"/>
    </xf>
    <xf numFmtId="43" fontId="14" fillId="0" borderId="0" xfId="1" applyFont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43" fontId="15" fillId="0" borderId="0" xfId="1" applyFont="1"/>
    <xf numFmtId="0" fontId="16" fillId="0" borderId="0" xfId="0" applyFont="1"/>
    <xf numFmtId="0" fontId="16" fillId="0" borderId="1" xfId="0" applyFont="1" applyBorder="1" applyAlignment="1">
      <alignment horizontal="center"/>
    </xf>
    <xf numFmtId="43" fontId="3" fillId="0" borderId="1" xfId="1" applyFont="1" applyBorder="1"/>
    <xf numFmtId="43" fontId="3" fillId="0" borderId="0" xfId="1" applyFont="1"/>
    <xf numFmtId="43" fontId="3" fillId="0" borderId="0" xfId="1" applyFont="1" applyBorder="1"/>
    <xf numFmtId="164" fontId="3" fillId="0" borderId="1" xfId="1" applyNumberFormat="1" applyFont="1" applyBorder="1"/>
    <xf numFmtId="43" fontId="3" fillId="0" borderId="1" xfId="1" applyFont="1" applyBorder="1" applyAlignment="1"/>
    <xf numFmtId="43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43" fontId="7" fillId="0" borderId="0" xfId="0" applyNumberFormat="1" applyFont="1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0" fontId="7" fillId="0" borderId="1" xfId="0" applyFont="1" applyBorder="1" applyAlignment="1"/>
    <xf numFmtId="43" fontId="1" fillId="0" borderId="0" xfId="1" applyFont="1"/>
    <xf numFmtId="43" fontId="1" fillId="0" borderId="1" xfId="1" applyFont="1" applyBorder="1"/>
    <xf numFmtId="43" fontId="0" fillId="0" borderId="0" xfId="1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3" fontId="7" fillId="0" borderId="4" xfId="0" applyNumberFormat="1" applyFont="1" applyBorder="1" applyAlignment="1">
      <alignment horizontal="center" vertical="center"/>
    </xf>
    <xf numFmtId="43" fontId="0" fillId="0" borderId="0" xfId="1" applyFont="1" applyAlignment="1">
      <alignment horizontal="center"/>
    </xf>
    <xf numFmtId="43" fontId="7" fillId="0" borderId="0" xfId="0" applyNumberFormat="1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zoomScale="75" zoomScaleNormal="75" workbookViewId="0">
      <selection activeCell="H227" sqref="H227"/>
    </sheetView>
  </sheetViews>
  <sheetFormatPr defaultRowHeight="14.5" x14ac:dyDescent="0.35"/>
  <cols>
    <col min="1" max="1" width="5.1796875" customWidth="1"/>
    <col min="2" max="2" width="4.1796875" customWidth="1"/>
    <col min="3" max="3" width="26.54296875" customWidth="1"/>
    <col min="4" max="4" width="14.26953125" customWidth="1"/>
    <col min="5" max="5" width="14.08984375" customWidth="1"/>
    <col min="6" max="6" width="13.26953125" customWidth="1"/>
    <col min="7" max="8" width="16.1796875" customWidth="1"/>
    <col min="10" max="10" width="16.81640625" customWidth="1"/>
    <col min="11" max="11" width="16.54296875" customWidth="1"/>
    <col min="12" max="12" width="14" customWidth="1"/>
    <col min="13" max="13" width="14.26953125" customWidth="1"/>
    <col min="14" max="14" width="14.81640625" customWidth="1"/>
    <col min="15" max="15" width="14.1796875" customWidth="1"/>
  </cols>
  <sheetData>
    <row r="1" spans="2:10" ht="100.5" customHeight="1" x14ac:dyDescent="0.4">
      <c r="D1" s="133" t="s">
        <v>120</v>
      </c>
      <c r="E1" s="133"/>
      <c r="F1" s="133"/>
      <c r="G1" s="133"/>
      <c r="H1" s="133"/>
    </row>
    <row r="3" spans="2:10" ht="17.5" x14ac:dyDescent="0.35">
      <c r="C3" s="1" t="s">
        <v>0</v>
      </c>
    </row>
    <row r="5" spans="2:10" ht="15.5" x14ac:dyDescent="0.35">
      <c r="C5" s="3" t="s">
        <v>1</v>
      </c>
      <c r="D5" s="2"/>
    </row>
    <row r="7" spans="2:10" ht="15.5" x14ac:dyDescent="0.35">
      <c r="B7" s="3" t="s">
        <v>2</v>
      </c>
    </row>
    <row r="9" spans="2:10" ht="33.75" customHeight="1" x14ac:dyDescent="0.35">
      <c r="B9" s="117" t="s">
        <v>3</v>
      </c>
      <c r="C9" s="117" t="s">
        <v>4</v>
      </c>
      <c r="D9" s="117" t="s">
        <v>5</v>
      </c>
      <c r="E9" s="98" t="s">
        <v>6</v>
      </c>
      <c r="F9" s="138"/>
      <c r="G9" s="138"/>
      <c r="H9" s="99"/>
      <c r="I9" s="117" t="s">
        <v>12</v>
      </c>
      <c r="J9" s="117" t="s">
        <v>13</v>
      </c>
    </row>
    <row r="10" spans="2:10" x14ac:dyDescent="0.35">
      <c r="B10" s="118"/>
      <c r="C10" s="118"/>
      <c r="D10" s="118"/>
      <c r="E10" s="117" t="s">
        <v>7</v>
      </c>
      <c r="F10" s="96" t="s">
        <v>8</v>
      </c>
      <c r="G10" s="116"/>
      <c r="H10" s="97"/>
      <c r="I10" s="118"/>
      <c r="J10" s="118"/>
    </row>
    <row r="11" spans="2:10" ht="72.75" customHeight="1" x14ac:dyDescent="0.35">
      <c r="B11" s="119"/>
      <c r="C11" s="119"/>
      <c r="D11" s="119"/>
      <c r="E11" s="119"/>
      <c r="F11" s="5" t="s">
        <v>9</v>
      </c>
      <c r="G11" s="5" t="s">
        <v>10</v>
      </c>
      <c r="H11" s="5" t="s">
        <v>11</v>
      </c>
      <c r="I11" s="119"/>
      <c r="J11" s="119"/>
    </row>
    <row r="12" spans="2:10" ht="24" customHeight="1" x14ac:dyDescent="0.3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9</v>
      </c>
      <c r="J12" s="5">
        <v>10</v>
      </c>
    </row>
    <row r="13" spans="2:10" ht="17.25" customHeight="1" x14ac:dyDescent="0.35">
      <c r="B13" s="120" t="s">
        <v>18</v>
      </c>
      <c r="C13" s="121"/>
      <c r="D13" s="121"/>
      <c r="E13" s="121"/>
      <c r="F13" s="121"/>
      <c r="G13" s="121"/>
      <c r="H13" s="121"/>
      <c r="I13" s="121"/>
      <c r="J13" s="122"/>
    </row>
    <row r="14" spans="2:10" ht="29" x14ac:dyDescent="0.35">
      <c r="B14" s="4">
        <v>1</v>
      </c>
      <c r="C14" s="6" t="s">
        <v>14</v>
      </c>
      <c r="D14" s="4">
        <v>2</v>
      </c>
      <c r="E14" s="20">
        <v>44616</v>
      </c>
      <c r="F14" s="20">
        <v>14040</v>
      </c>
      <c r="G14" s="20">
        <f>E14-F14-H14</f>
        <v>24576</v>
      </c>
      <c r="H14" s="20">
        <v>6000</v>
      </c>
      <c r="I14" s="28">
        <v>0.4</v>
      </c>
      <c r="J14" s="20">
        <f>E14*D14*12</f>
        <v>1070784</v>
      </c>
    </row>
    <row r="15" spans="2:10" x14ac:dyDescent="0.35">
      <c r="B15" s="4">
        <v>2</v>
      </c>
      <c r="C15" s="7" t="s">
        <v>15</v>
      </c>
      <c r="D15" s="4">
        <v>27.5</v>
      </c>
      <c r="E15" s="20">
        <v>36386</v>
      </c>
      <c r="F15" s="20">
        <v>9375</v>
      </c>
      <c r="G15" s="20">
        <f>E15-F15-H15</f>
        <v>21058.67</v>
      </c>
      <c r="H15" s="20">
        <v>5952.33</v>
      </c>
      <c r="I15" s="28">
        <v>0.4</v>
      </c>
      <c r="J15" s="20">
        <f>E15*D15*12</f>
        <v>12007380</v>
      </c>
    </row>
    <row r="16" spans="2:10" x14ac:dyDescent="0.35">
      <c r="B16" s="4">
        <v>3</v>
      </c>
      <c r="C16" s="7" t="s">
        <v>16</v>
      </c>
      <c r="D16" s="4">
        <v>23.7</v>
      </c>
      <c r="E16" s="20">
        <v>24816</v>
      </c>
      <c r="F16" s="20">
        <v>3670.83</v>
      </c>
      <c r="G16" s="20">
        <f>E16-F16-H16</f>
        <v>14815.999999999998</v>
      </c>
      <c r="H16" s="20">
        <v>6329.17</v>
      </c>
      <c r="I16" s="28">
        <v>0.4</v>
      </c>
      <c r="J16" s="20">
        <f>J17-J14-J15</f>
        <v>7057836</v>
      </c>
    </row>
    <row r="17" spans="2:10" x14ac:dyDescent="0.35">
      <c r="B17" s="4"/>
      <c r="C17" s="8" t="s">
        <v>17</v>
      </c>
      <c r="D17" s="4">
        <f>SUM(D14:D16)</f>
        <v>53.2</v>
      </c>
      <c r="E17" s="20"/>
      <c r="F17" s="20"/>
      <c r="G17" s="20"/>
      <c r="H17" s="20"/>
      <c r="I17" s="4"/>
      <c r="J17" s="27">
        <v>20136000</v>
      </c>
    </row>
    <row r="20" spans="2:10" ht="56.25" customHeight="1" x14ac:dyDescent="0.35">
      <c r="C20" s="102" t="s">
        <v>30</v>
      </c>
      <c r="D20" s="102"/>
      <c r="E20" s="102"/>
      <c r="F20" s="102"/>
      <c r="G20" s="102"/>
      <c r="H20" s="102"/>
    </row>
    <row r="22" spans="2:10" x14ac:dyDescent="0.35">
      <c r="B22" t="s">
        <v>20</v>
      </c>
    </row>
    <row r="24" spans="2:10" ht="77.25" customHeight="1" x14ac:dyDescent="0.35">
      <c r="B24" s="11" t="s">
        <v>3</v>
      </c>
      <c r="C24" s="135" t="s">
        <v>21</v>
      </c>
      <c r="D24" s="136"/>
      <c r="E24" s="136"/>
      <c r="F24" s="137"/>
      <c r="G24" s="10" t="s">
        <v>22</v>
      </c>
      <c r="H24" s="13" t="s">
        <v>23</v>
      </c>
    </row>
    <row r="25" spans="2:10" ht="20.25" customHeight="1" x14ac:dyDescent="0.35">
      <c r="B25" s="11">
        <v>1</v>
      </c>
      <c r="C25" s="105">
        <v>2</v>
      </c>
      <c r="D25" s="134"/>
      <c r="E25" s="134"/>
      <c r="F25" s="106"/>
      <c r="G25" s="16">
        <v>3</v>
      </c>
      <c r="H25" s="16">
        <v>4</v>
      </c>
    </row>
    <row r="26" spans="2:10" ht="20.25" customHeight="1" x14ac:dyDescent="0.35">
      <c r="B26" s="123" t="s">
        <v>18</v>
      </c>
      <c r="C26" s="124"/>
      <c r="D26" s="124"/>
      <c r="E26" s="124"/>
      <c r="F26" s="124"/>
      <c r="G26" s="124"/>
      <c r="H26" s="125"/>
    </row>
    <row r="27" spans="2:10" x14ac:dyDescent="0.35">
      <c r="B27" s="4">
        <v>1</v>
      </c>
      <c r="C27" s="98" t="s">
        <v>24</v>
      </c>
      <c r="D27" s="138"/>
      <c r="E27" s="138"/>
      <c r="F27" s="99"/>
      <c r="G27" s="4"/>
      <c r="H27" s="4"/>
    </row>
    <row r="28" spans="2:10" x14ac:dyDescent="0.35">
      <c r="B28" s="14"/>
      <c r="C28" s="130" t="s">
        <v>25</v>
      </c>
      <c r="D28" s="131"/>
      <c r="E28" s="131"/>
      <c r="F28" s="132"/>
      <c r="G28" s="20">
        <v>20136000</v>
      </c>
      <c r="H28" s="21">
        <f>G28*22%</f>
        <v>4429920</v>
      </c>
    </row>
    <row r="29" spans="2:10" ht="30.75" customHeight="1" x14ac:dyDescent="0.35">
      <c r="B29" s="4">
        <v>2</v>
      </c>
      <c r="C29" s="127" t="s">
        <v>26</v>
      </c>
      <c r="D29" s="128"/>
      <c r="E29" s="128"/>
      <c r="F29" s="129"/>
      <c r="G29" s="4"/>
      <c r="H29" s="4"/>
    </row>
    <row r="30" spans="2:10" ht="45.75" customHeight="1" x14ac:dyDescent="0.35">
      <c r="B30" s="4">
        <v>2.1</v>
      </c>
      <c r="C30" s="127" t="s">
        <v>27</v>
      </c>
      <c r="D30" s="128"/>
      <c r="E30" s="128"/>
      <c r="F30" s="129"/>
      <c r="G30" s="20">
        <v>20136000</v>
      </c>
      <c r="H30" s="21">
        <f>G30*2.9%</f>
        <v>583944</v>
      </c>
    </row>
    <row r="31" spans="2:10" ht="30" customHeight="1" x14ac:dyDescent="0.35">
      <c r="B31" s="4">
        <v>2.2999999999999998</v>
      </c>
      <c r="C31" s="127" t="s">
        <v>28</v>
      </c>
      <c r="D31" s="128"/>
      <c r="E31" s="128"/>
      <c r="F31" s="129"/>
      <c r="G31" s="20">
        <v>20136000</v>
      </c>
      <c r="H31" s="21">
        <f>G31*0.2%</f>
        <v>40272</v>
      </c>
    </row>
    <row r="32" spans="2:10" ht="30.75" customHeight="1" x14ac:dyDescent="0.35">
      <c r="B32" s="4">
        <v>3</v>
      </c>
      <c r="C32" s="127" t="s">
        <v>29</v>
      </c>
      <c r="D32" s="128"/>
      <c r="E32" s="128"/>
      <c r="F32" s="129"/>
      <c r="G32" s="20">
        <v>20136000</v>
      </c>
      <c r="H32" s="21">
        <f>H33-H28-H30-H31</f>
        <v>1026864</v>
      </c>
    </row>
    <row r="33" spans="2:15" x14ac:dyDescent="0.35">
      <c r="B33" s="4"/>
      <c r="C33" s="120" t="s">
        <v>17</v>
      </c>
      <c r="D33" s="121"/>
      <c r="E33" s="121"/>
      <c r="F33" s="122"/>
      <c r="G33" s="4"/>
      <c r="H33" s="27">
        <v>6081000</v>
      </c>
    </row>
    <row r="35" spans="2:15" ht="31.5" customHeight="1" x14ac:dyDescent="0.35">
      <c r="C35" s="112" t="s">
        <v>40</v>
      </c>
      <c r="D35" s="112"/>
      <c r="E35" s="112"/>
      <c r="F35" s="112"/>
    </row>
    <row r="37" spans="2:15" x14ac:dyDescent="0.35">
      <c r="B37" t="s">
        <v>31</v>
      </c>
    </row>
    <row r="39" spans="2:15" ht="65.5" x14ac:dyDescent="0.35">
      <c r="B39" s="12" t="s">
        <v>3</v>
      </c>
      <c r="C39" s="15" t="s">
        <v>32</v>
      </c>
      <c r="D39" s="10" t="s">
        <v>33</v>
      </c>
      <c r="E39" s="12" t="s">
        <v>34</v>
      </c>
      <c r="F39" s="12" t="s">
        <v>35</v>
      </c>
      <c r="G39" s="12" t="s">
        <v>44</v>
      </c>
    </row>
    <row r="40" spans="2:15" x14ac:dyDescent="0.35">
      <c r="B40" s="17">
        <v>1</v>
      </c>
      <c r="C40" s="17">
        <v>2</v>
      </c>
      <c r="D40" s="17">
        <v>3</v>
      </c>
      <c r="E40" s="17">
        <v>4</v>
      </c>
      <c r="F40" s="17">
        <v>5</v>
      </c>
      <c r="G40" s="17">
        <v>6</v>
      </c>
      <c r="N40" s="95"/>
      <c r="O40" s="95"/>
    </row>
    <row r="41" spans="2:15" x14ac:dyDescent="0.35">
      <c r="B41" s="107" t="s">
        <v>18</v>
      </c>
      <c r="C41" s="108"/>
      <c r="D41" s="108"/>
      <c r="E41" s="108"/>
      <c r="F41" s="108"/>
      <c r="G41" s="109"/>
    </row>
    <row r="42" spans="2:15" x14ac:dyDescent="0.35">
      <c r="B42" s="9">
        <v>1</v>
      </c>
      <c r="C42" s="9" t="s">
        <v>36</v>
      </c>
      <c r="D42" s="20">
        <v>1940</v>
      </c>
      <c r="E42" s="4">
        <v>9</v>
      </c>
      <c r="F42" s="4">
        <v>1</v>
      </c>
      <c r="G42" s="20">
        <f>D42*E42*F42-10</f>
        <v>17450</v>
      </c>
      <c r="J42" s="44"/>
      <c r="K42" s="44"/>
      <c r="L42" s="44"/>
      <c r="M42" s="44"/>
      <c r="N42" s="44"/>
      <c r="O42" s="44"/>
    </row>
    <row r="43" spans="2:15" x14ac:dyDescent="0.35">
      <c r="B43" s="9">
        <v>2</v>
      </c>
      <c r="C43" s="9" t="s">
        <v>37</v>
      </c>
      <c r="D43" s="20">
        <v>550</v>
      </c>
      <c r="E43" s="4">
        <v>7</v>
      </c>
      <c r="F43" s="4">
        <v>3</v>
      </c>
      <c r="G43" s="20">
        <f>D43*E43*F43</f>
        <v>11550</v>
      </c>
      <c r="J43" s="44"/>
      <c r="K43" s="44"/>
      <c r="L43" s="44"/>
      <c r="M43" s="44"/>
      <c r="N43" s="44"/>
      <c r="O43" s="44"/>
    </row>
    <row r="44" spans="2:15" x14ac:dyDescent="0.35">
      <c r="B44" s="9">
        <v>3</v>
      </c>
      <c r="C44" s="9" t="s">
        <v>38</v>
      </c>
      <c r="D44" s="20">
        <v>200</v>
      </c>
      <c r="E44" s="4">
        <v>7</v>
      </c>
      <c r="F44" s="4">
        <v>5</v>
      </c>
      <c r="G44" s="20">
        <f>D44*E44*F44</f>
        <v>7000</v>
      </c>
      <c r="J44" s="44"/>
      <c r="K44" s="44"/>
      <c r="L44" s="44"/>
      <c r="M44" s="44"/>
      <c r="N44" s="44"/>
      <c r="O44" s="44"/>
    </row>
    <row r="45" spans="2:15" x14ac:dyDescent="0.35">
      <c r="B45" s="9"/>
      <c r="C45" s="43" t="s">
        <v>17</v>
      </c>
      <c r="D45" s="4"/>
      <c r="E45" s="4"/>
      <c r="F45" s="4"/>
      <c r="G45" s="27">
        <f>SUM(G42:G44)</f>
        <v>36000</v>
      </c>
      <c r="J45" s="45"/>
      <c r="K45" s="45"/>
      <c r="L45" s="45"/>
      <c r="M45" s="45"/>
      <c r="N45" s="45"/>
      <c r="O45" s="45"/>
    </row>
    <row r="46" spans="2:15" x14ac:dyDescent="0.35">
      <c r="B46" s="30"/>
      <c r="C46" s="30"/>
      <c r="D46" s="30"/>
      <c r="E46" s="30"/>
      <c r="F46" s="30"/>
      <c r="G46" s="30"/>
    </row>
    <row r="47" spans="2:15" ht="32.25" customHeight="1" x14ac:dyDescent="0.35">
      <c r="C47" s="102" t="s">
        <v>92</v>
      </c>
      <c r="D47" s="102"/>
      <c r="E47" s="102"/>
      <c r="F47" s="102"/>
    </row>
    <row r="48" spans="2:15" ht="21" customHeight="1" x14ac:dyDescent="0.35"/>
    <row r="49" spans="2:15" x14ac:dyDescent="0.35">
      <c r="B49" t="s">
        <v>31</v>
      </c>
    </row>
    <row r="51" spans="2:15" ht="58" x14ac:dyDescent="0.35">
      <c r="B51" s="12" t="s">
        <v>3</v>
      </c>
      <c r="C51" s="15" t="s">
        <v>32</v>
      </c>
      <c r="D51" s="10" t="s">
        <v>41</v>
      </c>
      <c r="E51" s="12" t="s">
        <v>42</v>
      </c>
      <c r="F51" s="12" t="s">
        <v>43</v>
      </c>
      <c r="G51" s="12" t="s">
        <v>44</v>
      </c>
    </row>
    <row r="52" spans="2:15" x14ac:dyDescent="0.35">
      <c r="B52" s="17">
        <v>1</v>
      </c>
      <c r="C52" s="17">
        <v>2</v>
      </c>
      <c r="D52" s="17">
        <v>3</v>
      </c>
      <c r="E52" s="17">
        <v>4</v>
      </c>
      <c r="F52" s="17">
        <v>5</v>
      </c>
      <c r="G52" s="17">
        <v>6</v>
      </c>
      <c r="N52" s="95"/>
      <c r="O52" s="95"/>
    </row>
    <row r="53" spans="2:15" x14ac:dyDescent="0.35">
      <c r="B53" s="24" t="s">
        <v>39</v>
      </c>
      <c r="C53" s="25"/>
      <c r="D53" s="25"/>
      <c r="E53" s="25"/>
      <c r="F53" s="25"/>
      <c r="G53" s="26"/>
    </row>
    <row r="54" spans="2:15" ht="58" x14ac:dyDescent="0.35">
      <c r="B54" s="9">
        <v>1</v>
      </c>
      <c r="C54" s="5" t="s">
        <v>93</v>
      </c>
      <c r="D54" s="4">
        <v>41</v>
      </c>
      <c r="E54" s="4">
        <v>1</v>
      </c>
      <c r="F54" s="20">
        <v>10000</v>
      </c>
      <c r="G54" s="20">
        <f>D54*E54*F54</f>
        <v>410000</v>
      </c>
      <c r="J54" s="44"/>
      <c r="K54" s="44"/>
      <c r="L54" s="44"/>
      <c r="M54" s="44"/>
      <c r="N54" s="44"/>
      <c r="O54" s="44"/>
    </row>
    <row r="55" spans="2:15" x14ac:dyDescent="0.35">
      <c r="B55" s="9">
        <v>2</v>
      </c>
      <c r="C55" s="5" t="s">
        <v>97</v>
      </c>
      <c r="D55" s="4">
        <v>15</v>
      </c>
      <c r="E55" s="4">
        <v>12</v>
      </c>
      <c r="F55" s="20">
        <v>1750</v>
      </c>
      <c r="G55" s="20">
        <f>D55*E55*F55</f>
        <v>315000</v>
      </c>
      <c r="J55" s="44"/>
      <c r="K55" s="44"/>
      <c r="L55" s="44"/>
      <c r="M55" s="44"/>
      <c r="N55" s="44"/>
      <c r="O55" s="44"/>
    </row>
    <row r="56" spans="2:15" x14ac:dyDescent="0.35">
      <c r="B56" s="9"/>
      <c r="C56" s="43" t="s">
        <v>17</v>
      </c>
      <c r="D56" s="4"/>
      <c r="E56" s="4"/>
      <c r="F56" s="4"/>
      <c r="G56" s="23">
        <f>SUM(G54:G55)</f>
        <v>725000</v>
      </c>
      <c r="J56" s="45"/>
      <c r="K56" s="45"/>
      <c r="L56" s="45"/>
      <c r="M56" s="45"/>
      <c r="N56" s="45"/>
      <c r="O56" s="45"/>
    </row>
    <row r="57" spans="2:15" x14ac:dyDescent="0.35">
      <c r="B57" s="30"/>
      <c r="C57" s="30"/>
      <c r="D57" s="30"/>
      <c r="E57" s="30"/>
      <c r="F57" s="30"/>
      <c r="G57" s="30"/>
    </row>
    <row r="58" spans="2:15" ht="42" customHeight="1" x14ac:dyDescent="0.35">
      <c r="C58" s="113" t="s">
        <v>45</v>
      </c>
      <c r="D58" s="113"/>
      <c r="E58" s="113"/>
      <c r="F58" s="113"/>
      <c r="G58" s="18"/>
      <c r="H58" s="18"/>
      <c r="I58" s="18"/>
    </row>
    <row r="60" spans="2:15" x14ac:dyDescent="0.35">
      <c r="B60" t="s">
        <v>46</v>
      </c>
    </row>
    <row r="62" spans="2:15" ht="58" x14ac:dyDescent="0.35">
      <c r="B62" s="12" t="s">
        <v>3</v>
      </c>
      <c r="C62" s="15" t="s">
        <v>32</v>
      </c>
      <c r="D62" s="13" t="s">
        <v>48</v>
      </c>
      <c r="E62" s="12" t="s">
        <v>50</v>
      </c>
      <c r="F62" s="12" t="s">
        <v>49</v>
      </c>
      <c r="G62" s="12" t="s">
        <v>44</v>
      </c>
    </row>
    <row r="63" spans="2:15" x14ac:dyDescent="0.35">
      <c r="B63" s="17">
        <v>1</v>
      </c>
      <c r="C63" s="17">
        <v>2</v>
      </c>
      <c r="D63" s="17">
        <v>3</v>
      </c>
      <c r="E63" s="17">
        <v>4</v>
      </c>
      <c r="F63" s="17">
        <v>5</v>
      </c>
      <c r="G63" s="17">
        <v>6</v>
      </c>
      <c r="N63" s="95"/>
      <c r="O63" s="95"/>
    </row>
    <row r="64" spans="2:15" x14ac:dyDescent="0.35">
      <c r="B64" s="107" t="s">
        <v>39</v>
      </c>
      <c r="C64" s="108"/>
      <c r="D64" s="108"/>
      <c r="E64" s="108"/>
      <c r="F64" s="108"/>
      <c r="G64" s="109"/>
    </row>
    <row r="65" spans="2:15" ht="29" x14ac:dyDescent="0.35">
      <c r="B65" s="9">
        <v>1</v>
      </c>
      <c r="C65" s="5" t="s">
        <v>47</v>
      </c>
      <c r="D65" s="20">
        <v>56</v>
      </c>
      <c r="E65" s="4">
        <v>35</v>
      </c>
      <c r="F65" s="4">
        <v>172</v>
      </c>
      <c r="G65" s="20">
        <v>335000</v>
      </c>
      <c r="J65" s="44"/>
      <c r="K65" s="44"/>
      <c r="L65" s="44"/>
      <c r="M65" s="44"/>
      <c r="N65" s="44"/>
      <c r="O65" s="44"/>
    </row>
    <row r="66" spans="2:15" x14ac:dyDescent="0.35">
      <c r="B66" s="9"/>
      <c r="C66" s="43" t="s">
        <v>17</v>
      </c>
      <c r="D66" s="4"/>
      <c r="E66" s="4"/>
      <c r="F66" s="4"/>
      <c r="G66" s="27">
        <f>SUM(G65)</f>
        <v>335000</v>
      </c>
      <c r="J66" s="44"/>
      <c r="K66" s="45"/>
      <c r="L66" s="45"/>
      <c r="M66" s="45"/>
      <c r="N66" s="45"/>
      <c r="O66" s="45"/>
    </row>
    <row r="68" spans="2:15" ht="44.25" customHeight="1" x14ac:dyDescent="0.35">
      <c r="C68" s="113" t="s">
        <v>51</v>
      </c>
      <c r="D68" s="113"/>
      <c r="E68" s="113"/>
      <c r="F68" s="113"/>
    </row>
    <row r="70" spans="2:15" ht="78" x14ac:dyDescent="0.35">
      <c r="B70" s="12" t="s">
        <v>3</v>
      </c>
      <c r="C70" s="105" t="s">
        <v>32</v>
      </c>
      <c r="D70" s="106"/>
      <c r="E70" s="12" t="s">
        <v>55</v>
      </c>
      <c r="F70" s="12" t="s">
        <v>56</v>
      </c>
      <c r="G70" s="13" t="s">
        <v>57</v>
      </c>
    </row>
    <row r="71" spans="2:15" x14ac:dyDescent="0.35">
      <c r="B71" s="17">
        <v>1</v>
      </c>
      <c r="C71" s="103">
        <v>2</v>
      </c>
      <c r="D71" s="104"/>
      <c r="E71" s="17">
        <v>3</v>
      </c>
      <c r="F71" s="17">
        <v>4</v>
      </c>
      <c r="G71" s="17">
        <v>5</v>
      </c>
      <c r="N71" s="95"/>
      <c r="O71" s="95"/>
    </row>
    <row r="72" spans="2:15" x14ac:dyDescent="0.35">
      <c r="B72" s="107" t="s">
        <v>18</v>
      </c>
      <c r="C72" s="108"/>
      <c r="D72" s="108"/>
      <c r="E72" s="108"/>
      <c r="F72" s="108"/>
      <c r="G72" s="109"/>
    </row>
    <row r="73" spans="2:15" x14ac:dyDescent="0.35">
      <c r="B73" s="110" t="s">
        <v>52</v>
      </c>
      <c r="C73" s="126"/>
      <c r="D73" s="126"/>
      <c r="E73" s="126"/>
      <c r="F73" s="126"/>
      <c r="G73" s="111"/>
    </row>
    <row r="74" spans="2:15" x14ac:dyDescent="0.35">
      <c r="B74" s="9">
        <v>1</v>
      </c>
      <c r="C74" s="96" t="s">
        <v>53</v>
      </c>
      <c r="D74" s="97"/>
      <c r="E74" s="4"/>
      <c r="F74" s="4"/>
      <c r="G74" s="20">
        <v>40000</v>
      </c>
      <c r="J74" s="44"/>
      <c r="K74" s="44"/>
      <c r="L74" s="44"/>
      <c r="M74" s="44"/>
      <c r="N74" s="44"/>
      <c r="O74" s="44"/>
    </row>
    <row r="75" spans="2:15" x14ac:dyDescent="0.35">
      <c r="B75" s="9"/>
      <c r="C75" s="110" t="s">
        <v>17</v>
      </c>
      <c r="D75" s="111"/>
      <c r="E75" s="4"/>
      <c r="F75" s="4"/>
      <c r="G75" s="27">
        <f>SUM(G74)</f>
        <v>40000</v>
      </c>
      <c r="J75" s="44"/>
      <c r="K75" s="45"/>
      <c r="L75" s="45"/>
      <c r="M75" s="45"/>
      <c r="N75" s="45"/>
      <c r="O75" s="45"/>
    </row>
    <row r="76" spans="2:15" x14ac:dyDescent="0.35">
      <c r="B76" s="110" t="s">
        <v>58</v>
      </c>
      <c r="C76" s="126"/>
      <c r="D76" s="126"/>
      <c r="E76" s="126"/>
      <c r="F76" s="126"/>
      <c r="G76" s="111"/>
      <c r="J76" s="44"/>
      <c r="K76" s="44"/>
      <c r="L76" s="44"/>
      <c r="M76" s="44"/>
      <c r="N76" s="44"/>
      <c r="O76" s="44"/>
    </row>
    <row r="77" spans="2:15" x14ac:dyDescent="0.35">
      <c r="B77" s="9">
        <v>1</v>
      </c>
      <c r="C77" s="96" t="s">
        <v>54</v>
      </c>
      <c r="D77" s="97"/>
      <c r="E77" s="4"/>
      <c r="F77" s="4"/>
      <c r="G77" s="20">
        <v>4000</v>
      </c>
      <c r="J77" s="44"/>
      <c r="K77" s="44"/>
      <c r="L77" s="44"/>
      <c r="M77" s="44"/>
      <c r="N77" s="44"/>
      <c r="O77" s="44"/>
    </row>
    <row r="78" spans="2:15" x14ac:dyDescent="0.35">
      <c r="B78" s="9">
        <v>2</v>
      </c>
      <c r="C78" s="96" t="s">
        <v>140</v>
      </c>
      <c r="D78" s="97"/>
      <c r="E78" s="4"/>
      <c r="F78" s="4"/>
      <c r="G78" s="20">
        <v>10000</v>
      </c>
      <c r="J78" s="44"/>
      <c r="K78" s="44"/>
      <c r="L78" s="44"/>
      <c r="M78" s="44"/>
      <c r="N78" s="44"/>
      <c r="O78" s="44"/>
    </row>
    <row r="79" spans="2:15" x14ac:dyDescent="0.35">
      <c r="B79" s="9"/>
      <c r="C79" s="110" t="s">
        <v>17</v>
      </c>
      <c r="D79" s="111"/>
      <c r="E79" s="4"/>
      <c r="F79" s="4"/>
      <c r="G79" s="27">
        <f>SUM(G77:G78)</f>
        <v>14000</v>
      </c>
      <c r="J79" s="44"/>
      <c r="K79" s="45"/>
      <c r="L79" s="45"/>
      <c r="M79" s="45"/>
      <c r="N79" s="45"/>
      <c r="O79" s="45"/>
    </row>
    <row r="80" spans="2:15" ht="15.5" x14ac:dyDescent="0.35">
      <c r="B80" s="4"/>
      <c r="C80" s="100" t="s">
        <v>19</v>
      </c>
      <c r="D80" s="101"/>
      <c r="E80" s="4"/>
      <c r="F80" s="4"/>
      <c r="G80" s="29">
        <f>G75+G79</f>
        <v>54000</v>
      </c>
      <c r="J80" s="44"/>
      <c r="K80" s="45"/>
      <c r="L80" s="45"/>
      <c r="M80" s="45"/>
      <c r="N80" s="45"/>
      <c r="O80" s="45"/>
    </row>
    <row r="82" spans="2:15" ht="36.75" customHeight="1" x14ac:dyDescent="0.35">
      <c r="C82" s="113" t="s">
        <v>59</v>
      </c>
      <c r="D82" s="113"/>
      <c r="E82" s="113"/>
      <c r="F82" s="113"/>
    </row>
    <row r="84" spans="2:15" ht="15.5" x14ac:dyDescent="0.35">
      <c r="C84" s="112" t="s">
        <v>61</v>
      </c>
      <c r="D84" s="112"/>
      <c r="E84" s="112"/>
      <c r="F84" s="112"/>
    </row>
    <row r="86" spans="2:15" x14ac:dyDescent="0.35">
      <c r="B86" t="s">
        <v>60</v>
      </c>
    </row>
    <row r="88" spans="2:15" ht="29" x14ac:dyDescent="0.35">
      <c r="B88" s="12" t="s">
        <v>3</v>
      </c>
      <c r="C88" s="19" t="s">
        <v>32</v>
      </c>
      <c r="D88" s="13" t="s">
        <v>64</v>
      </c>
      <c r="E88" s="12" t="s">
        <v>65</v>
      </c>
      <c r="F88" s="12" t="s">
        <v>66</v>
      </c>
      <c r="G88" s="12" t="s">
        <v>44</v>
      </c>
    </row>
    <row r="89" spans="2:15" x14ac:dyDescent="0.35">
      <c r="B89" s="17">
        <v>1</v>
      </c>
      <c r="C89" s="17">
        <v>2</v>
      </c>
      <c r="D89" s="17">
        <v>3</v>
      </c>
      <c r="E89" s="17">
        <v>4</v>
      </c>
      <c r="F89" s="17">
        <v>5</v>
      </c>
      <c r="G89" s="17">
        <v>6</v>
      </c>
      <c r="N89" s="95"/>
      <c r="O89" s="95"/>
    </row>
    <row r="90" spans="2:15" x14ac:dyDescent="0.35">
      <c r="B90" s="107" t="s">
        <v>18</v>
      </c>
      <c r="C90" s="108"/>
      <c r="D90" s="108"/>
      <c r="E90" s="108"/>
      <c r="F90" s="108"/>
      <c r="G90" s="109"/>
    </row>
    <row r="91" spans="2:15" x14ac:dyDescent="0.35">
      <c r="B91" s="9">
        <v>1</v>
      </c>
      <c r="C91" s="9" t="s">
        <v>62</v>
      </c>
      <c r="D91" s="4">
        <v>1</v>
      </c>
      <c r="E91" s="4">
        <v>12</v>
      </c>
      <c r="F91" s="20">
        <v>2666.67</v>
      </c>
      <c r="G91" s="20">
        <f>E91*F91-0.04</f>
        <v>32000</v>
      </c>
      <c r="J91" s="44"/>
      <c r="K91" s="44"/>
      <c r="L91" s="44"/>
      <c r="M91" s="44"/>
      <c r="N91" s="44"/>
      <c r="O91" s="44"/>
    </row>
    <row r="92" spans="2:15" x14ac:dyDescent="0.35">
      <c r="B92" s="9"/>
      <c r="C92" s="43" t="s">
        <v>17</v>
      </c>
      <c r="D92" s="4"/>
      <c r="E92" s="4"/>
      <c r="F92" s="20"/>
      <c r="G92" s="27">
        <f>SUM(G91:G91)</f>
        <v>32000</v>
      </c>
      <c r="J92" s="44"/>
      <c r="K92" s="45"/>
      <c r="L92" s="45"/>
      <c r="M92" s="45"/>
      <c r="N92" s="45"/>
      <c r="O92" s="45"/>
    </row>
    <row r="93" spans="2:15" x14ac:dyDescent="0.35">
      <c r="B93" s="107" t="s">
        <v>117</v>
      </c>
      <c r="C93" s="108"/>
      <c r="D93" s="108"/>
      <c r="E93" s="108"/>
      <c r="F93" s="108"/>
      <c r="G93" s="109"/>
      <c r="J93" s="44"/>
      <c r="K93" s="44"/>
      <c r="L93" s="44"/>
      <c r="M93" s="44"/>
      <c r="N93" s="44"/>
      <c r="O93" s="44"/>
    </row>
    <row r="94" spans="2:15" x14ac:dyDescent="0.35">
      <c r="B94" s="9">
        <v>1</v>
      </c>
      <c r="C94" s="9" t="s">
        <v>63</v>
      </c>
      <c r="D94" s="33">
        <v>1</v>
      </c>
      <c r="E94" s="4">
        <v>12</v>
      </c>
      <c r="F94" s="20">
        <v>1666.67</v>
      </c>
      <c r="G94" s="20">
        <f>E94*F94-0.04</f>
        <v>20000</v>
      </c>
      <c r="J94" s="44"/>
      <c r="K94" s="44"/>
      <c r="L94" s="44"/>
      <c r="M94" s="44"/>
      <c r="N94" s="44"/>
      <c r="O94" s="44"/>
    </row>
    <row r="95" spans="2:15" x14ac:dyDescent="0.35">
      <c r="B95" s="9"/>
      <c r="C95" s="110" t="s">
        <v>17</v>
      </c>
      <c r="D95" s="111"/>
      <c r="E95" s="4"/>
      <c r="F95" s="4"/>
      <c r="G95" s="27">
        <f>SUM(G94:G94)</f>
        <v>20000</v>
      </c>
      <c r="J95" s="45"/>
      <c r="K95" s="45"/>
      <c r="L95" s="45"/>
      <c r="M95" s="45"/>
      <c r="N95" s="45"/>
      <c r="O95" s="45"/>
    </row>
    <row r="96" spans="2:15" ht="15.5" x14ac:dyDescent="0.35">
      <c r="B96" s="4"/>
      <c r="C96" s="34" t="s">
        <v>19</v>
      </c>
      <c r="D96" s="4"/>
      <c r="E96" s="4"/>
      <c r="F96" s="4"/>
      <c r="G96" s="29">
        <f>G92+G95</f>
        <v>52000</v>
      </c>
      <c r="J96" s="45"/>
      <c r="K96" s="45"/>
      <c r="L96" s="45"/>
      <c r="M96" s="45"/>
      <c r="N96" s="45"/>
      <c r="O96" s="45"/>
    </row>
    <row r="97" spans="2:15" x14ac:dyDescent="0.35">
      <c r="B97" s="30"/>
      <c r="C97" s="30"/>
      <c r="D97" s="30"/>
      <c r="E97" s="30"/>
      <c r="F97" s="30"/>
      <c r="G97" s="30"/>
    </row>
    <row r="98" spans="2:15" ht="15.75" customHeight="1" x14ac:dyDescent="0.35">
      <c r="C98" s="102" t="s">
        <v>106</v>
      </c>
      <c r="D98" s="102"/>
      <c r="E98" s="102"/>
      <c r="F98" s="102"/>
    </row>
    <row r="100" spans="2:15" x14ac:dyDescent="0.35">
      <c r="B100" t="s">
        <v>60</v>
      </c>
    </row>
    <row r="102" spans="2:15" ht="43.5" x14ac:dyDescent="0.35">
      <c r="B102" s="12" t="s">
        <v>3</v>
      </c>
      <c r="C102" s="39" t="s">
        <v>32</v>
      </c>
      <c r="D102" s="40"/>
      <c r="E102" s="12" t="s">
        <v>107</v>
      </c>
      <c r="F102" s="12" t="s">
        <v>108</v>
      </c>
      <c r="G102" s="13" t="s">
        <v>67</v>
      </c>
    </row>
    <row r="103" spans="2:15" x14ac:dyDescent="0.35">
      <c r="B103" s="17">
        <v>1</v>
      </c>
      <c r="C103" s="41">
        <v>2</v>
      </c>
      <c r="D103" s="42"/>
      <c r="E103" s="17">
        <v>3</v>
      </c>
      <c r="F103" s="17">
        <v>4</v>
      </c>
      <c r="G103" s="17">
        <v>5</v>
      </c>
      <c r="N103" s="95"/>
      <c r="O103" s="95"/>
    </row>
    <row r="104" spans="2:15" x14ac:dyDescent="0.35">
      <c r="B104" s="24" t="s">
        <v>18</v>
      </c>
      <c r="C104" s="25"/>
      <c r="D104" s="25"/>
      <c r="E104" s="25"/>
      <c r="F104" s="25"/>
      <c r="G104" s="26"/>
    </row>
    <row r="105" spans="2:15" x14ac:dyDescent="0.35">
      <c r="B105" s="9">
        <v>1</v>
      </c>
      <c r="C105" s="96" t="s">
        <v>109</v>
      </c>
      <c r="D105" s="97"/>
      <c r="E105" s="4">
        <v>18</v>
      </c>
      <c r="F105" s="20">
        <v>2000</v>
      </c>
      <c r="G105" s="20">
        <f>E105*F105</f>
        <v>36000</v>
      </c>
      <c r="J105" s="44"/>
      <c r="K105" s="44"/>
      <c r="L105" s="44"/>
      <c r="M105" s="44"/>
      <c r="N105" s="44"/>
      <c r="O105" s="44"/>
    </row>
    <row r="106" spans="2:15" x14ac:dyDescent="0.35">
      <c r="B106" s="9"/>
      <c r="C106" s="110" t="s">
        <v>17</v>
      </c>
      <c r="D106" s="111"/>
      <c r="E106" s="4"/>
      <c r="F106" s="20"/>
      <c r="G106" s="27">
        <f>SUM(G105)</f>
        <v>36000</v>
      </c>
      <c r="J106" s="44"/>
      <c r="K106" s="45"/>
      <c r="L106" s="45"/>
      <c r="M106" s="45"/>
      <c r="N106" s="45"/>
      <c r="O106" s="45"/>
    </row>
    <row r="107" spans="2:15" x14ac:dyDescent="0.35">
      <c r="B107" s="107" t="s">
        <v>39</v>
      </c>
      <c r="C107" s="108"/>
      <c r="D107" s="108"/>
      <c r="E107" s="108"/>
      <c r="F107" s="108"/>
      <c r="G107" s="109"/>
      <c r="J107" s="44"/>
      <c r="K107" s="45"/>
      <c r="L107" s="45"/>
      <c r="M107" s="45"/>
      <c r="N107" s="45"/>
      <c r="O107" s="45"/>
    </row>
    <row r="108" spans="2:15" x14ac:dyDescent="0.35">
      <c r="B108" s="9">
        <v>1</v>
      </c>
      <c r="C108" s="96" t="s">
        <v>141</v>
      </c>
      <c r="D108" s="97"/>
      <c r="E108" s="4">
        <v>25</v>
      </c>
      <c r="F108" s="20">
        <v>2000</v>
      </c>
      <c r="G108" s="20">
        <f>E108*F108</f>
        <v>50000</v>
      </c>
      <c r="J108" s="44"/>
      <c r="K108" s="45"/>
      <c r="L108" s="45"/>
      <c r="M108" s="45"/>
      <c r="N108" s="45"/>
      <c r="O108" s="45"/>
    </row>
    <row r="109" spans="2:15" x14ac:dyDescent="0.35">
      <c r="B109" s="9"/>
      <c r="C109" s="110" t="s">
        <v>17</v>
      </c>
      <c r="D109" s="111"/>
      <c r="E109" s="4"/>
      <c r="F109" s="20"/>
      <c r="G109" s="27">
        <f>SUM(G108)</f>
        <v>50000</v>
      </c>
      <c r="J109" s="44"/>
      <c r="K109" s="45"/>
      <c r="L109" s="45"/>
      <c r="M109" s="45"/>
      <c r="N109" s="45"/>
      <c r="O109" s="45"/>
    </row>
    <row r="110" spans="2:15" ht="15.5" x14ac:dyDescent="0.35">
      <c r="B110" s="4"/>
      <c r="C110" s="100" t="s">
        <v>19</v>
      </c>
      <c r="D110" s="101"/>
      <c r="E110" s="4"/>
      <c r="F110" s="4"/>
      <c r="G110" s="29">
        <f>G106+G109</f>
        <v>86000</v>
      </c>
      <c r="J110" s="44"/>
      <c r="K110" s="45"/>
      <c r="L110" s="45"/>
      <c r="M110" s="45"/>
      <c r="N110" s="45"/>
      <c r="O110" s="45"/>
    </row>
    <row r="111" spans="2:15" x14ac:dyDescent="0.35">
      <c r="B111" s="48"/>
      <c r="C111" s="35"/>
      <c r="D111" s="35"/>
      <c r="E111" s="30"/>
      <c r="F111" s="49"/>
      <c r="G111" s="50"/>
      <c r="J111" s="44"/>
      <c r="K111" s="45"/>
      <c r="L111" s="45"/>
      <c r="M111" s="45"/>
      <c r="N111" s="45"/>
      <c r="O111" s="45"/>
    </row>
    <row r="112" spans="2:15" ht="33" customHeight="1" x14ac:dyDescent="0.35">
      <c r="C112" s="112" t="s">
        <v>68</v>
      </c>
      <c r="D112" s="112"/>
      <c r="E112" s="112"/>
      <c r="F112" s="112"/>
    </row>
    <row r="114" spans="2:15" x14ac:dyDescent="0.35">
      <c r="B114" t="s">
        <v>60</v>
      </c>
    </row>
    <row r="116" spans="2:15" ht="43.5" x14ac:dyDescent="0.35">
      <c r="B116" s="12" t="s">
        <v>3</v>
      </c>
      <c r="C116" s="105" t="s">
        <v>32</v>
      </c>
      <c r="D116" s="106"/>
      <c r="E116" s="12" t="s">
        <v>70</v>
      </c>
      <c r="F116" s="12" t="s">
        <v>71</v>
      </c>
      <c r="G116" s="13" t="s">
        <v>67</v>
      </c>
    </row>
    <row r="117" spans="2:15" x14ac:dyDescent="0.35">
      <c r="B117" s="17">
        <v>1</v>
      </c>
      <c r="C117" s="103">
        <v>2</v>
      </c>
      <c r="D117" s="104"/>
      <c r="E117" s="17">
        <v>3</v>
      </c>
      <c r="F117" s="17">
        <v>4</v>
      </c>
      <c r="G117" s="17">
        <v>5</v>
      </c>
      <c r="N117" s="95"/>
      <c r="O117" s="95"/>
    </row>
    <row r="118" spans="2:15" x14ac:dyDescent="0.35">
      <c r="B118" s="107" t="s">
        <v>18</v>
      </c>
      <c r="C118" s="108"/>
      <c r="D118" s="108"/>
      <c r="E118" s="108"/>
      <c r="F118" s="108"/>
      <c r="G118" s="109"/>
    </row>
    <row r="119" spans="2:15" x14ac:dyDescent="0.35">
      <c r="B119" s="9">
        <v>1</v>
      </c>
      <c r="C119" s="96" t="s">
        <v>69</v>
      </c>
      <c r="D119" s="97"/>
      <c r="E119" s="22">
        <v>368600</v>
      </c>
      <c r="F119" s="20">
        <v>6</v>
      </c>
      <c r="G119" s="21">
        <f>E119*F119</f>
        <v>2211600</v>
      </c>
      <c r="J119" s="44"/>
      <c r="K119" s="44"/>
      <c r="L119" s="44"/>
      <c r="M119" s="44"/>
      <c r="N119" s="44"/>
      <c r="O119" s="44"/>
    </row>
    <row r="120" spans="2:15" x14ac:dyDescent="0.35">
      <c r="B120" s="9"/>
      <c r="C120" s="100" t="s">
        <v>17</v>
      </c>
      <c r="D120" s="101"/>
      <c r="E120" s="20"/>
      <c r="F120" s="36"/>
      <c r="G120" s="23">
        <f>SUM(G119)</f>
        <v>2211600</v>
      </c>
      <c r="J120" s="44"/>
      <c r="K120" s="45"/>
      <c r="L120" s="45"/>
      <c r="M120" s="45"/>
      <c r="N120" s="45"/>
      <c r="O120" s="45"/>
    </row>
    <row r="121" spans="2:15" x14ac:dyDescent="0.35">
      <c r="B121" s="107" t="s">
        <v>117</v>
      </c>
      <c r="C121" s="108"/>
      <c r="D121" s="108"/>
      <c r="E121" s="108"/>
      <c r="F121" s="108"/>
      <c r="G121" s="109"/>
      <c r="J121" s="44"/>
      <c r="K121" s="44"/>
      <c r="L121" s="44"/>
      <c r="M121" s="44"/>
      <c r="N121" s="44"/>
      <c r="O121" s="44"/>
    </row>
    <row r="122" spans="2:15" x14ac:dyDescent="0.35">
      <c r="B122" s="9">
        <v>1</v>
      </c>
      <c r="C122" s="96" t="s">
        <v>69</v>
      </c>
      <c r="D122" s="97"/>
      <c r="E122" s="22">
        <v>28333</v>
      </c>
      <c r="F122" s="20">
        <v>6</v>
      </c>
      <c r="G122" s="21">
        <f>E122*F122+2</f>
        <v>170000</v>
      </c>
      <c r="J122" s="44"/>
      <c r="K122" s="44"/>
      <c r="L122" s="44"/>
      <c r="M122" s="44"/>
      <c r="N122" s="44"/>
      <c r="O122" s="44"/>
    </row>
    <row r="123" spans="2:15" x14ac:dyDescent="0.35">
      <c r="B123" s="9"/>
      <c r="C123" s="100" t="s">
        <v>17</v>
      </c>
      <c r="D123" s="101"/>
      <c r="E123" s="4"/>
      <c r="F123" s="4"/>
      <c r="G123" s="23">
        <f>SUM(G122)</f>
        <v>170000</v>
      </c>
      <c r="J123" s="44"/>
      <c r="K123" s="45"/>
      <c r="L123" s="45"/>
      <c r="M123" s="45"/>
      <c r="N123" s="45"/>
      <c r="O123" s="45"/>
    </row>
    <row r="124" spans="2:15" ht="15.5" x14ac:dyDescent="0.35">
      <c r="B124" s="9"/>
      <c r="C124" s="110" t="s">
        <v>19</v>
      </c>
      <c r="D124" s="111"/>
      <c r="E124" s="4"/>
      <c r="F124" s="4"/>
      <c r="G124" s="29">
        <f>G120+G123</f>
        <v>2381600</v>
      </c>
      <c r="J124" s="44"/>
      <c r="K124" s="45"/>
      <c r="L124" s="45"/>
      <c r="M124" s="45"/>
      <c r="N124" s="45"/>
      <c r="O124" s="45"/>
    </row>
    <row r="126" spans="2:15" ht="31.5" customHeight="1" x14ac:dyDescent="0.35">
      <c r="C126" s="102" t="s">
        <v>72</v>
      </c>
      <c r="D126" s="102"/>
      <c r="E126" s="102"/>
      <c r="F126" s="102"/>
    </row>
    <row r="128" spans="2:15" x14ac:dyDescent="0.35">
      <c r="B128" t="s">
        <v>60</v>
      </c>
    </row>
    <row r="130" spans="1:15" ht="29" x14ac:dyDescent="0.35">
      <c r="B130" s="12" t="s">
        <v>3</v>
      </c>
      <c r="C130" s="105" t="s">
        <v>32</v>
      </c>
      <c r="D130" s="106"/>
      <c r="E130" s="12" t="s">
        <v>122</v>
      </c>
      <c r="F130" s="12" t="s">
        <v>74</v>
      </c>
      <c r="G130" s="13" t="s">
        <v>75</v>
      </c>
    </row>
    <row r="131" spans="1:15" x14ac:dyDescent="0.35">
      <c r="B131" s="17">
        <v>1</v>
      </c>
      <c r="C131" s="103">
        <v>2</v>
      </c>
      <c r="D131" s="104"/>
      <c r="E131" s="17">
        <v>3</v>
      </c>
      <c r="F131" s="17">
        <v>4</v>
      </c>
      <c r="G131" s="17">
        <v>5</v>
      </c>
      <c r="N131" s="95"/>
      <c r="O131" s="95"/>
    </row>
    <row r="132" spans="1:15" x14ac:dyDescent="0.35">
      <c r="B132" s="107" t="s">
        <v>18</v>
      </c>
      <c r="C132" s="108"/>
      <c r="D132" s="108"/>
      <c r="E132" s="108"/>
      <c r="F132" s="108"/>
      <c r="G132" s="109"/>
    </row>
    <row r="133" spans="1:15" x14ac:dyDescent="0.35">
      <c r="B133" s="9">
        <v>1</v>
      </c>
      <c r="C133" s="96" t="s">
        <v>81</v>
      </c>
      <c r="D133" s="97"/>
      <c r="E133" s="20">
        <v>1000</v>
      </c>
      <c r="F133" s="4">
        <v>10</v>
      </c>
      <c r="G133" s="20">
        <f>E133*F133</f>
        <v>10000</v>
      </c>
      <c r="J133" s="44"/>
      <c r="K133" s="44"/>
      <c r="L133" s="44"/>
      <c r="M133" s="44"/>
      <c r="N133" s="44"/>
      <c r="O133" s="44"/>
    </row>
    <row r="134" spans="1:15" ht="24.5" customHeight="1" x14ac:dyDescent="0.35">
      <c r="A134" t="s">
        <v>118</v>
      </c>
      <c r="B134" s="9">
        <v>1</v>
      </c>
      <c r="C134" s="114" t="s">
        <v>123</v>
      </c>
      <c r="D134" s="115"/>
      <c r="E134" s="46">
        <v>20000</v>
      </c>
      <c r="F134" s="47">
        <v>1</v>
      </c>
      <c r="G134" s="20">
        <f t="shared" ref="G134:G141" si="0">E134*F134</f>
        <v>20000</v>
      </c>
      <c r="J134" s="44"/>
      <c r="K134" s="44"/>
      <c r="L134" s="44"/>
      <c r="M134" s="44"/>
      <c r="N134" s="44"/>
      <c r="O134" s="44"/>
    </row>
    <row r="135" spans="1:15" x14ac:dyDescent="0.35">
      <c r="B135" s="9">
        <v>2</v>
      </c>
      <c r="C135" s="96" t="s">
        <v>82</v>
      </c>
      <c r="D135" s="97"/>
      <c r="E135" s="20">
        <v>74250</v>
      </c>
      <c r="F135" s="4">
        <v>4</v>
      </c>
      <c r="G135" s="20">
        <f t="shared" si="0"/>
        <v>297000</v>
      </c>
      <c r="J135" s="44"/>
      <c r="K135" s="44"/>
      <c r="L135" s="44"/>
      <c r="M135" s="44"/>
      <c r="N135" s="44"/>
      <c r="O135" s="44"/>
    </row>
    <row r="136" spans="1:15" x14ac:dyDescent="0.35">
      <c r="B136" s="9">
        <v>3</v>
      </c>
      <c r="C136" s="96" t="s">
        <v>103</v>
      </c>
      <c r="D136" s="97"/>
      <c r="E136" s="20">
        <v>25000</v>
      </c>
      <c r="F136" s="4">
        <v>2</v>
      </c>
      <c r="G136" s="20">
        <f t="shared" si="0"/>
        <v>50000</v>
      </c>
      <c r="J136" s="44"/>
      <c r="K136" s="44"/>
      <c r="L136" s="44"/>
      <c r="M136" s="44"/>
      <c r="N136" s="44"/>
      <c r="O136" s="44"/>
    </row>
    <row r="137" spans="1:15" x14ac:dyDescent="0.35">
      <c r="B137" s="9">
        <v>4</v>
      </c>
      <c r="C137" s="96" t="s">
        <v>83</v>
      </c>
      <c r="D137" s="97"/>
      <c r="E137" s="20">
        <v>20000</v>
      </c>
      <c r="F137" s="4">
        <v>1</v>
      </c>
      <c r="G137" s="20">
        <f t="shared" si="0"/>
        <v>20000</v>
      </c>
      <c r="J137" s="44"/>
      <c r="K137" s="44"/>
      <c r="L137" s="44"/>
      <c r="M137" s="44"/>
      <c r="N137" s="44"/>
      <c r="O137" s="44"/>
    </row>
    <row r="138" spans="1:15" x14ac:dyDescent="0.35">
      <c r="B138" s="9">
        <v>5</v>
      </c>
      <c r="C138" s="96" t="s">
        <v>84</v>
      </c>
      <c r="D138" s="97"/>
      <c r="E138" s="20">
        <v>10000</v>
      </c>
      <c r="F138" s="4">
        <v>4</v>
      </c>
      <c r="G138" s="20">
        <f t="shared" si="0"/>
        <v>40000</v>
      </c>
      <c r="J138" s="44"/>
      <c r="K138" s="44"/>
      <c r="L138" s="44"/>
      <c r="M138" s="44"/>
      <c r="N138" s="44"/>
      <c r="O138" s="44"/>
    </row>
    <row r="139" spans="1:15" x14ac:dyDescent="0.35">
      <c r="B139" s="9">
        <v>6</v>
      </c>
      <c r="C139" s="96" t="s">
        <v>85</v>
      </c>
      <c r="D139" s="97"/>
      <c r="E139" s="20">
        <v>2500</v>
      </c>
      <c r="F139" s="4">
        <v>12</v>
      </c>
      <c r="G139" s="20">
        <f t="shared" si="0"/>
        <v>30000</v>
      </c>
      <c r="J139" s="44"/>
      <c r="K139" s="44"/>
      <c r="L139" s="44"/>
      <c r="M139" s="44"/>
      <c r="N139" s="44"/>
      <c r="O139" s="44"/>
    </row>
    <row r="140" spans="1:15" x14ac:dyDescent="0.35">
      <c r="B140" s="9">
        <v>7</v>
      </c>
      <c r="C140" s="96" t="s">
        <v>114</v>
      </c>
      <c r="D140" s="97"/>
      <c r="E140" s="20">
        <v>40000</v>
      </c>
      <c r="F140" s="4">
        <v>1</v>
      </c>
      <c r="G140" s="20">
        <f t="shared" si="0"/>
        <v>40000</v>
      </c>
      <c r="J140" s="44"/>
      <c r="K140" s="44"/>
      <c r="L140" s="44"/>
      <c r="M140" s="44"/>
      <c r="N140" s="44"/>
      <c r="O140" s="44"/>
    </row>
    <row r="141" spans="1:15" x14ac:dyDescent="0.35">
      <c r="B141" s="9">
        <v>8</v>
      </c>
      <c r="C141" s="96" t="s">
        <v>124</v>
      </c>
      <c r="D141" s="97"/>
      <c r="E141" s="20">
        <v>103000</v>
      </c>
      <c r="F141" s="4">
        <v>1</v>
      </c>
      <c r="G141" s="20">
        <f t="shared" si="0"/>
        <v>103000</v>
      </c>
      <c r="J141" s="44"/>
      <c r="K141" s="44"/>
      <c r="L141" s="44"/>
      <c r="M141" s="44"/>
      <c r="N141" s="44"/>
      <c r="O141" s="44"/>
    </row>
    <row r="142" spans="1:15" x14ac:dyDescent="0.35">
      <c r="B142" s="9"/>
      <c r="C142" s="110" t="s">
        <v>17</v>
      </c>
      <c r="D142" s="111"/>
      <c r="E142" s="20"/>
      <c r="F142" s="4"/>
      <c r="G142" s="27">
        <f>SUM(G133:G141)</f>
        <v>610000</v>
      </c>
      <c r="J142" s="44"/>
      <c r="K142" s="44"/>
      <c r="L142" s="44"/>
      <c r="M142" s="44"/>
      <c r="N142" s="44"/>
      <c r="O142" s="44"/>
    </row>
    <row r="143" spans="1:15" x14ac:dyDescent="0.35">
      <c r="B143" s="107" t="s">
        <v>117</v>
      </c>
      <c r="C143" s="108"/>
      <c r="D143" s="108"/>
      <c r="E143" s="108"/>
      <c r="F143" s="108"/>
      <c r="G143" s="109"/>
      <c r="J143" s="44"/>
      <c r="K143" s="44"/>
      <c r="L143" s="44"/>
      <c r="M143" s="44"/>
      <c r="N143" s="44"/>
      <c r="O143" s="44"/>
    </row>
    <row r="144" spans="1:15" x14ac:dyDescent="0.35">
      <c r="B144" s="9">
        <v>1</v>
      </c>
      <c r="C144" s="96" t="s">
        <v>115</v>
      </c>
      <c r="D144" s="97"/>
      <c r="E144" s="20">
        <v>22000</v>
      </c>
      <c r="F144" s="4">
        <v>1</v>
      </c>
      <c r="G144" s="20">
        <f>E144*F144</f>
        <v>22000</v>
      </c>
      <c r="J144" s="44"/>
      <c r="K144" s="44"/>
      <c r="L144" s="44"/>
      <c r="M144" s="44"/>
      <c r="N144" s="44"/>
      <c r="O144" s="44"/>
    </row>
    <row r="145" spans="2:15" x14ac:dyDescent="0.35">
      <c r="B145" s="9"/>
      <c r="C145" s="110" t="s">
        <v>17</v>
      </c>
      <c r="D145" s="111"/>
      <c r="E145" s="4"/>
      <c r="F145" s="4"/>
      <c r="G145" s="27">
        <f>SUM(G144:G144)</f>
        <v>22000</v>
      </c>
      <c r="J145" s="44"/>
      <c r="K145" s="44"/>
      <c r="L145" s="44"/>
      <c r="M145" s="44"/>
      <c r="N145" s="44"/>
      <c r="O145" s="44"/>
    </row>
    <row r="146" spans="2:15" ht="15.5" x14ac:dyDescent="0.35">
      <c r="B146" s="4"/>
      <c r="C146" s="100" t="s">
        <v>19</v>
      </c>
      <c r="D146" s="101"/>
      <c r="E146" s="4"/>
      <c r="F146" s="4"/>
      <c r="G146" s="29">
        <f>G142+G145</f>
        <v>632000</v>
      </c>
      <c r="J146" s="44"/>
      <c r="K146" s="44"/>
      <c r="L146" s="44"/>
      <c r="M146" s="44"/>
      <c r="N146" s="44"/>
      <c r="O146" s="44"/>
    </row>
    <row r="147" spans="2:15" x14ac:dyDescent="0.35">
      <c r="B147" s="107" t="s">
        <v>39</v>
      </c>
      <c r="C147" s="108"/>
      <c r="D147" s="108"/>
      <c r="E147" s="108"/>
      <c r="F147" s="108"/>
      <c r="G147" s="109"/>
      <c r="J147" s="44"/>
      <c r="K147" s="44"/>
      <c r="L147" s="44"/>
      <c r="M147" s="44"/>
      <c r="N147" s="44"/>
      <c r="O147" s="44"/>
    </row>
    <row r="148" spans="2:15" ht="28.5" customHeight="1" x14ac:dyDescent="0.35">
      <c r="B148" s="9">
        <v>1</v>
      </c>
      <c r="C148" s="98" t="s">
        <v>142</v>
      </c>
      <c r="D148" s="99"/>
      <c r="E148" s="20">
        <v>101500</v>
      </c>
      <c r="F148" s="22">
        <v>2</v>
      </c>
      <c r="G148" s="20">
        <f>E148*F148</f>
        <v>203000</v>
      </c>
      <c r="J148" s="44"/>
      <c r="K148" s="44"/>
      <c r="L148" s="44"/>
      <c r="M148" s="44"/>
      <c r="N148" s="44"/>
      <c r="O148" s="44"/>
    </row>
    <row r="149" spans="2:15" ht="22" customHeight="1" x14ac:dyDescent="0.35">
      <c r="B149" s="9">
        <v>2</v>
      </c>
      <c r="C149" s="98" t="s">
        <v>143</v>
      </c>
      <c r="D149" s="99"/>
      <c r="E149" s="20">
        <v>223000</v>
      </c>
      <c r="F149" s="22">
        <v>1</v>
      </c>
      <c r="G149" s="20">
        <f>E149*F149</f>
        <v>223000</v>
      </c>
      <c r="J149" s="44"/>
      <c r="K149" s="44"/>
      <c r="L149" s="44"/>
      <c r="M149" s="44"/>
      <c r="N149" s="44"/>
      <c r="O149" s="44"/>
    </row>
    <row r="150" spans="2:15" x14ac:dyDescent="0.35">
      <c r="B150" s="9"/>
      <c r="C150" s="110" t="s">
        <v>17</v>
      </c>
      <c r="D150" s="111"/>
      <c r="E150" s="4"/>
      <c r="F150" s="20"/>
      <c r="G150" s="27">
        <f>SUM(G148:G149)</f>
        <v>426000</v>
      </c>
      <c r="J150" s="44"/>
      <c r="K150" s="44"/>
      <c r="L150" s="44"/>
      <c r="M150" s="44"/>
      <c r="N150" s="44"/>
      <c r="O150" s="44"/>
    </row>
    <row r="151" spans="2:15" ht="15.5" x14ac:dyDescent="0.35">
      <c r="B151" s="4"/>
      <c r="C151" s="100" t="s">
        <v>19</v>
      </c>
      <c r="D151" s="101"/>
      <c r="E151" s="4"/>
      <c r="F151" s="4"/>
      <c r="G151" s="29">
        <f>G146+G150</f>
        <v>1058000</v>
      </c>
      <c r="J151" s="44"/>
      <c r="K151" s="44"/>
      <c r="L151" s="44"/>
      <c r="M151" s="44"/>
      <c r="N151" s="44"/>
      <c r="O151" s="44"/>
    </row>
    <row r="152" spans="2:15" ht="15.5" x14ac:dyDescent="0.35">
      <c r="B152" s="30"/>
      <c r="C152" s="32"/>
      <c r="D152" s="32"/>
      <c r="E152" s="30"/>
      <c r="F152" s="30"/>
      <c r="G152" s="31"/>
      <c r="J152" s="44"/>
      <c r="K152" s="44"/>
      <c r="L152" s="44"/>
      <c r="M152" s="44"/>
      <c r="N152" s="44"/>
      <c r="O152" s="44"/>
    </row>
    <row r="153" spans="2:15" ht="15.5" x14ac:dyDescent="0.35">
      <c r="B153" s="30"/>
      <c r="C153" s="32"/>
      <c r="D153" s="32"/>
      <c r="E153" s="30"/>
      <c r="F153" s="30"/>
      <c r="G153" s="31"/>
    </row>
    <row r="154" spans="2:15" ht="30.75" customHeight="1" x14ac:dyDescent="0.35">
      <c r="C154" s="102" t="s">
        <v>125</v>
      </c>
      <c r="D154" s="102"/>
      <c r="E154" s="102"/>
      <c r="F154" s="102"/>
    </row>
    <row r="156" spans="2:15" x14ac:dyDescent="0.35">
      <c r="B156" t="s">
        <v>60</v>
      </c>
    </row>
    <row r="158" spans="2:15" ht="47.5" customHeight="1" x14ac:dyDescent="0.35">
      <c r="B158" s="12" t="s">
        <v>3</v>
      </c>
      <c r="C158" s="105" t="s">
        <v>32</v>
      </c>
      <c r="D158" s="106"/>
      <c r="E158" s="12" t="s">
        <v>122</v>
      </c>
      <c r="F158" s="12" t="s">
        <v>74</v>
      </c>
      <c r="G158" s="13" t="s">
        <v>75</v>
      </c>
    </row>
    <row r="159" spans="2:15" x14ac:dyDescent="0.35">
      <c r="B159" s="17">
        <v>1</v>
      </c>
      <c r="C159" s="103">
        <v>2</v>
      </c>
      <c r="D159" s="104"/>
      <c r="E159" s="17">
        <v>3</v>
      </c>
      <c r="F159" s="17">
        <v>4</v>
      </c>
      <c r="G159" s="17">
        <v>5</v>
      </c>
      <c r="N159" s="95"/>
      <c r="O159" s="95"/>
    </row>
    <row r="160" spans="2:15" x14ac:dyDescent="0.35">
      <c r="B160" s="107" t="s">
        <v>18</v>
      </c>
      <c r="C160" s="108"/>
      <c r="D160" s="108"/>
      <c r="E160" s="108"/>
      <c r="F160" s="108"/>
      <c r="G160" s="109"/>
    </row>
    <row r="161" spans="1:15" x14ac:dyDescent="0.35">
      <c r="B161" s="9">
        <v>1</v>
      </c>
      <c r="C161" s="96" t="s">
        <v>86</v>
      </c>
      <c r="D161" s="97"/>
      <c r="E161" s="20">
        <v>2500</v>
      </c>
      <c r="F161" s="4">
        <v>18</v>
      </c>
      <c r="G161" s="20">
        <f>E161*F161</f>
        <v>45000</v>
      </c>
      <c r="J161" s="44"/>
      <c r="K161" s="44"/>
      <c r="L161" s="44"/>
      <c r="M161" s="44"/>
      <c r="N161" s="44"/>
      <c r="O161" s="44"/>
    </row>
    <row r="162" spans="1:15" x14ac:dyDescent="0.35">
      <c r="B162" s="9">
        <v>2</v>
      </c>
      <c r="C162" s="96" t="s">
        <v>126</v>
      </c>
      <c r="D162" s="97"/>
      <c r="E162" s="20">
        <v>40000</v>
      </c>
      <c r="F162" s="4">
        <v>1</v>
      </c>
      <c r="G162" s="20">
        <f t="shared" ref="G162:G178" si="1">E162*F162</f>
        <v>40000</v>
      </c>
      <c r="J162" s="44"/>
      <c r="K162" s="44"/>
      <c r="L162" s="44"/>
      <c r="M162" s="44"/>
      <c r="N162" s="44"/>
      <c r="O162" s="44"/>
    </row>
    <row r="163" spans="1:15" x14ac:dyDescent="0.35">
      <c r="B163" s="9">
        <v>3</v>
      </c>
      <c r="C163" s="96" t="s">
        <v>87</v>
      </c>
      <c r="D163" s="97"/>
      <c r="E163" s="20">
        <v>15000</v>
      </c>
      <c r="F163" s="4">
        <v>1</v>
      </c>
      <c r="G163" s="20">
        <f t="shared" si="1"/>
        <v>15000</v>
      </c>
      <c r="J163" s="44"/>
      <c r="K163" s="44"/>
      <c r="L163" s="44"/>
      <c r="M163" s="44"/>
      <c r="N163" s="44"/>
      <c r="O163" s="44"/>
    </row>
    <row r="164" spans="1:15" x14ac:dyDescent="0.35">
      <c r="B164" s="9">
        <v>4</v>
      </c>
      <c r="C164" s="96" t="s">
        <v>88</v>
      </c>
      <c r="D164" s="97"/>
      <c r="E164" s="20">
        <v>11700</v>
      </c>
      <c r="F164" s="4">
        <v>10</v>
      </c>
      <c r="G164" s="20">
        <f t="shared" si="1"/>
        <v>117000</v>
      </c>
      <c r="J164" s="44"/>
      <c r="K164" s="44"/>
      <c r="L164" s="44"/>
      <c r="M164" s="44"/>
      <c r="N164" s="44"/>
      <c r="O164" s="44"/>
    </row>
    <row r="165" spans="1:15" x14ac:dyDescent="0.35">
      <c r="B165" s="9">
        <v>5</v>
      </c>
      <c r="C165" s="96" t="s">
        <v>104</v>
      </c>
      <c r="D165" s="97"/>
      <c r="E165" s="20">
        <v>10000</v>
      </c>
      <c r="F165" s="4">
        <v>1</v>
      </c>
      <c r="G165" s="20">
        <f t="shared" si="1"/>
        <v>10000</v>
      </c>
      <c r="J165" s="44"/>
      <c r="K165" s="44"/>
      <c r="L165" s="44"/>
      <c r="M165" s="44"/>
      <c r="N165" s="44"/>
      <c r="O165" s="44"/>
    </row>
    <row r="166" spans="1:15" ht="74" customHeight="1" x14ac:dyDescent="0.35">
      <c r="B166" s="9">
        <v>6</v>
      </c>
      <c r="C166" s="98" t="s">
        <v>127</v>
      </c>
      <c r="D166" s="99"/>
      <c r="E166" s="20">
        <v>3000</v>
      </c>
      <c r="F166" s="4">
        <v>1</v>
      </c>
      <c r="G166" s="20">
        <f t="shared" si="1"/>
        <v>3000</v>
      </c>
      <c r="J166" s="44"/>
      <c r="K166" s="44"/>
      <c r="L166" s="44"/>
      <c r="M166" s="44"/>
      <c r="N166" s="44"/>
      <c r="O166" s="44"/>
    </row>
    <row r="167" spans="1:15" ht="77" customHeight="1" x14ac:dyDescent="0.35">
      <c r="B167" s="9">
        <v>7</v>
      </c>
      <c r="C167" s="98" t="s">
        <v>128</v>
      </c>
      <c r="D167" s="99"/>
      <c r="E167" s="20">
        <v>29000</v>
      </c>
      <c r="F167" s="4">
        <v>1</v>
      </c>
      <c r="G167" s="20">
        <f t="shared" si="1"/>
        <v>29000</v>
      </c>
      <c r="J167" s="44"/>
      <c r="K167" s="44"/>
      <c r="L167" s="44"/>
      <c r="M167" s="44"/>
      <c r="N167" s="44"/>
      <c r="O167" s="44"/>
    </row>
    <row r="168" spans="1:15" x14ac:dyDescent="0.35">
      <c r="B168" s="9">
        <v>10</v>
      </c>
      <c r="C168" s="96" t="s">
        <v>96</v>
      </c>
      <c r="D168" s="97"/>
      <c r="E168" s="20">
        <v>166.67</v>
      </c>
      <c r="F168" s="4">
        <v>12</v>
      </c>
      <c r="G168" s="20">
        <f>E168*F168-0.04</f>
        <v>2000</v>
      </c>
      <c r="J168" s="44"/>
      <c r="K168" s="44"/>
      <c r="L168" s="44"/>
      <c r="M168" s="44"/>
      <c r="N168" s="44"/>
      <c r="O168" s="44"/>
    </row>
    <row r="169" spans="1:15" x14ac:dyDescent="0.35">
      <c r="A169" t="s">
        <v>118</v>
      </c>
      <c r="B169" s="9">
        <v>1</v>
      </c>
      <c r="C169" s="96" t="s">
        <v>94</v>
      </c>
      <c r="D169" s="97"/>
      <c r="E169" s="20">
        <v>1000</v>
      </c>
      <c r="F169" s="4">
        <v>20</v>
      </c>
      <c r="G169" s="20">
        <f t="shared" si="1"/>
        <v>20000</v>
      </c>
      <c r="J169" s="44"/>
      <c r="K169" s="44"/>
      <c r="L169" s="44"/>
      <c r="M169" s="44"/>
      <c r="N169" s="44"/>
      <c r="O169" s="44"/>
    </row>
    <row r="170" spans="1:15" x14ac:dyDescent="0.35">
      <c r="B170" s="9">
        <v>2</v>
      </c>
      <c r="C170" s="96" t="s">
        <v>90</v>
      </c>
      <c r="D170" s="97"/>
      <c r="E170" s="20">
        <v>2500</v>
      </c>
      <c r="F170" s="4">
        <v>30</v>
      </c>
      <c r="G170" s="20">
        <f t="shared" si="1"/>
        <v>75000</v>
      </c>
      <c r="J170" s="44"/>
      <c r="K170" s="44"/>
      <c r="L170" s="44"/>
      <c r="M170" s="44"/>
      <c r="N170" s="44"/>
      <c r="O170" s="44"/>
    </row>
    <row r="171" spans="1:15" x14ac:dyDescent="0.35">
      <c r="B171" s="9">
        <v>3</v>
      </c>
      <c r="C171" s="96" t="s">
        <v>111</v>
      </c>
      <c r="D171" s="97"/>
      <c r="E171" s="20">
        <v>15000</v>
      </c>
      <c r="F171" s="4">
        <v>1</v>
      </c>
      <c r="G171" s="20">
        <f t="shared" si="1"/>
        <v>15000</v>
      </c>
      <c r="J171" s="44"/>
      <c r="K171" s="44"/>
      <c r="L171" s="44"/>
      <c r="M171" s="44"/>
      <c r="N171" s="44"/>
      <c r="O171" s="44"/>
    </row>
    <row r="172" spans="1:15" x14ac:dyDescent="0.35">
      <c r="B172" s="9">
        <v>4</v>
      </c>
      <c r="C172" s="96" t="s">
        <v>110</v>
      </c>
      <c r="D172" s="97"/>
      <c r="E172" s="20">
        <v>100000</v>
      </c>
      <c r="F172" s="4">
        <v>1</v>
      </c>
      <c r="G172" s="20">
        <f t="shared" si="1"/>
        <v>100000</v>
      </c>
      <c r="J172" s="44"/>
      <c r="K172" s="44"/>
      <c r="L172" s="44"/>
      <c r="M172" s="44"/>
      <c r="N172" s="44"/>
      <c r="O172" s="44"/>
    </row>
    <row r="173" spans="1:15" ht="32" customHeight="1" x14ac:dyDescent="0.35">
      <c r="B173" s="9">
        <v>5</v>
      </c>
      <c r="C173" s="98" t="s">
        <v>129</v>
      </c>
      <c r="D173" s="99"/>
      <c r="E173" s="20">
        <v>50000</v>
      </c>
      <c r="F173" s="4">
        <v>1</v>
      </c>
      <c r="G173" s="20">
        <f t="shared" si="1"/>
        <v>50000</v>
      </c>
      <c r="J173" s="44"/>
      <c r="K173" s="44"/>
      <c r="L173" s="44"/>
      <c r="M173" s="44"/>
      <c r="N173" s="44"/>
      <c r="O173" s="44"/>
    </row>
    <row r="174" spans="1:15" ht="29.25" customHeight="1" x14ac:dyDescent="0.35">
      <c r="B174" s="9">
        <v>6</v>
      </c>
      <c r="C174" s="98" t="s">
        <v>130</v>
      </c>
      <c r="D174" s="99"/>
      <c r="E174" s="20">
        <v>15000</v>
      </c>
      <c r="F174" s="4">
        <v>1</v>
      </c>
      <c r="G174" s="20">
        <f t="shared" si="1"/>
        <v>15000</v>
      </c>
      <c r="J174" s="44"/>
      <c r="K174" s="44"/>
      <c r="L174" s="44"/>
      <c r="M174" s="44"/>
      <c r="N174" s="44"/>
      <c r="O174" s="44"/>
    </row>
    <row r="175" spans="1:15" ht="18.75" customHeight="1" x14ac:dyDescent="0.35">
      <c r="B175" s="9">
        <v>7</v>
      </c>
      <c r="C175" s="98" t="s">
        <v>131</v>
      </c>
      <c r="D175" s="99"/>
      <c r="E175" s="20">
        <v>50000</v>
      </c>
      <c r="F175" s="4">
        <v>1</v>
      </c>
      <c r="G175" s="20">
        <f t="shared" si="1"/>
        <v>50000</v>
      </c>
      <c r="J175" s="44"/>
      <c r="K175" s="44"/>
      <c r="L175" s="44"/>
      <c r="M175" s="44"/>
      <c r="N175" s="44"/>
      <c r="O175" s="44"/>
    </row>
    <row r="176" spans="1:15" ht="18.75" customHeight="1" x14ac:dyDescent="0.35">
      <c r="B176" s="9">
        <v>8</v>
      </c>
      <c r="C176" s="98" t="s">
        <v>132</v>
      </c>
      <c r="D176" s="99"/>
      <c r="E176" s="20">
        <v>63400</v>
      </c>
      <c r="F176" s="4">
        <v>1</v>
      </c>
      <c r="G176" s="20">
        <f t="shared" si="1"/>
        <v>63400</v>
      </c>
      <c r="J176" s="44"/>
      <c r="K176" s="44"/>
      <c r="L176" s="44"/>
      <c r="M176" s="44"/>
      <c r="N176" s="44"/>
      <c r="O176" s="44"/>
    </row>
    <row r="177" spans="2:15" ht="48" customHeight="1" x14ac:dyDescent="0.35">
      <c r="B177" s="9">
        <v>9</v>
      </c>
      <c r="C177" s="98" t="s">
        <v>133</v>
      </c>
      <c r="D177" s="99"/>
      <c r="E177" s="20">
        <v>7040</v>
      </c>
      <c r="F177" s="4">
        <v>1</v>
      </c>
      <c r="G177" s="20">
        <f t="shared" si="1"/>
        <v>7040</v>
      </c>
      <c r="J177" s="44"/>
      <c r="K177" s="44"/>
      <c r="L177" s="44"/>
      <c r="M177" s="44"/>
      <c r="N177" s="44"/>
      <c r="O177" s="44"/>
    </row>
    <row r="178" spans="2:15" ht="30" customHeight="1" x14ac:dyDescent="0.35">
      <c r="B178" s="9">
        <v>10</v>
      </c>
      <c r="C178" s="98" t="s">
        <v>134</v>
      </c>
      <c r="D178" s="99"/>
      <c r="E178" s="20">
        <v>24560</v>
      </c>
      <c r="F178" s="4">
        <v>1</v>
      </c>
      <c r="G178" s="20">
        <f t="shared" si="1"/>
        <v>24560</v>
      </c>
      <c r="J178" s="44"/>
      <c r="K178" s="44"/>
      <c r="L178" s="44"/>
      <c r="M178" s="44"/>
      <c r="N178" s="44"/>
      <c r="O178" s="44"/>
    </row>
    <row r="179" spans="2:15" x14ac:dyDescent="0.35">
      <c r="B179" s="9"/>
      <c r="C179" s="110" t="s">
        <v>17</v>
      </c>
      <c r="D179" s="111"/>
      <c r="E179" s="20"/>
      <c r="F179" s="4"/>
      <c r="G179" s="27">
        <f>SUM(G161:G178)</f>
        <v>681000</v>
      </c>
      <c r="J179" s="45"/>
      <c r="K179" s="45"/>
      <c r="L179" s="45"/>
      <c r="M179" s="45"/>
      <c r="N179" s="45"/>
      <c r="O179" s="45"/>
    </row>
    <row r="180" spans="2:15" x14ac:dyDescent="0.35">
      <c r="B180" s="107" t="s">
        <v>117</v>
      </c>
      <c r="C180" s="108"/>
      <c r="D180" s="108"/>
      <c r="E180" s="108"/>
      <c r="F180" s="108"/>
      <c r="G180" s="109"/>
      <c r="J180" s="44"/>
      <c r="K180" s="44"/>
      <c r="L180" s="44"/>
      <c r="M180" s="44"/>
      <c r="N180" s="44"/>
      <c r="O180" s="44"/>
    </row>
    <row r="181" spans="2:15" ht="27" customHeight="1" x14ac:dyDescent="0.35">
      <c r="B181" s="9">
        <v>1</v>
      </c>
      <c r="C181" s="98" t="s">
        <v>134</v>
      </c>
      <c r="D181" s="99"/>
      <c r="E181" s="20">
        <v>5000</v>
      </c>
      <c r="F181" s="4">
        <v>1</v>
      </c>
      <c r="G181" s="20">
        <f>E181*F181</f>
        <v>5000</v>
      </c>
      <c r="J181" s="44"/>
      <c r="K181" s="44"/>
      <c r="L181" s="44"/>
      <c r="M181" s="44"/>
      <c r="N181" s="44"/>
      <c r="O181" s="44"/>
    </row>
    <row r="182" spans="2:15" x14ac:dyDescent="0.35">
      <c r="B182" s="9"/>
      <c r="C182" s="110" t="s">
        <v>17</v>
      </c>
      <c r="D182" s="111"/>
      <c r="E182" s="4"/>
      <c r="F182" s="4"/>
      <c r="G182" s="27">
        <f>SUM(G181:G181)</f>
        <v>5000</v>
      </c>
      <c r="J182" s="44"/>
      <c r="K182" s="45"/>
      <c r="L182" s="45"/>
      <c r="M182" s="45"/>
      <c r="N182" s="45"/>
      <c r="O182" s="45"/>
    </row>
    <row r="183" spans="2:15" ht="15.5" x14ac:dyDescent="0.35">
      <c r="B183" s="4"/>
      <c r="C183" s="100" t="s">
        <v>19</v>
      </c>
      <c r="D183" s="101"/>
      <c r="E183" s="4"/>
      <c r="F183" s="4"/>
      <c r="G183" s="29">
        <f>G179+G182</f>
        <v>686000</v>
      </c>
      <c r="J183" s="45"/>
      <c r="K183" s="45"/>
      <c r="L183" s="45"/>
      <c r="M183" s="45"/>
      <c r="N183" s="45"/>
      <c r="O183" s="45"/>
    </row>
    <row r="184" spans="2:15" x14ac:dyDescent="0.35">
      <c r="B184" s="107" t="s">
        <v>39</v>
      </c>
      <c r="C184" s="108"/>
      <c r="D184" s="108"/>
      <c r="E184" s="108"/>
      <c r="F184" s="108"/>
      <c r="G184" s="109"/>
      <c r="J184" s="45"/>
      <c r="K184" s="45"/>
      <c r="L184" s="45"/>
      <c r="M184" s="45"/>
      <c r="N184" s="45"/>
      <c r="O184" s="45"/>
    </row>
    <row r="185" spans="2:15" ht="27" customHeight="1" x14ac:dyDescent="0.35">
      <c r="B185" s="9">
        <v>1</v>
      </c>
      <c r="C185" s="98" t="s">
        <v>105</v>
      </c>
      <c r="D185" s="99"/>
      <c r="E185" s="20">
        <v>40000</v>
      </c>
      <c r="F185" s="22">
        <v>1</v>
      </c>
      <c r="G185" s="20">
        <f>E185*F185</f>
        <v>40000</v>
      </c>
      <c r="J185" s="45"/>
      <c r="K185" s="45"/>
      <c r="L185" s="45"/>
      <c r="M185" s="45"/>
      <c r="N185" s="45"/>
      <c r="O185" s="45"/>
    </row>
    <row r="186" spans="2:15" x14ac:dyDescent="0.35">
      <c r="B186" s="9"/>
      <c r="C186" s="110" t="s">
        <v>17</v>
      </c>
      <c r="D186" s="111"/>
      <c r="E186" s="4"/>
      <c r="F186" s="20"/>
      <c r="G186" s="27">
        <f>SUM(G185:G185)</f>
        <v>40000</v>
      </c>
      <c r="J186" s="45"/>
      <c r="K186" s="45"/>
      <c r="L186" s="45"/>
      <c r="M186" s="45"/>
      <c r="N186" s="45"/>
      <c r="O186" s="45"/>
    </row>
    <row r="187" spans="2:15" ht="15.5" x14ac:dyDescent="0.35">
      <c r="B187" s="4"/>
      <c r="C187" s="100" t="s">
        <v>19</v>
      </c>
      <c r="D187" s="101"/>
      <c r="E187" s="4"/>
      <c r="F187" s="4"/>
      <c r="G187" s="29">
        <f>G183+G186</f>
        <v>726000</v>
      </c>
      <c r="J187" s="45"/>
      <c r="K187" s="45"/>
      <c r="L187" s="45"/>
      <c r="M187" s="45"/>
      <c r="N187" s="45"/>
      <c r="O187" s="45"/>
    </row>
    <row r="188" spans="2:15" ht="15.5" x14ac:dyDescent="0.35">
      <c r="B188" s="30"/>
      <c r="C188" s="32"/>
      <c r="D188" s="32"/>
      <c r="E188" s="30"/>
      <c r="F188" s="30"/>
      <c r="G188" s="31"/>
      <c r="J188" s="45"/>
      <c r="K188" s="45"/>
      <c r="L188" s="45"/>
      <c r="M188" s="45"/>
      <c r="N188" s="45"/>
      <c r="O188" s="45"/>
    </row>
    <row r="189" spans="2:15" ht="15.5" x14ac:dyDescent="0.35">
      <c r="B189" s="30"/>
      <c r="C189" s="32"/>
      <c r="D189" s="32"/>
      <c r="E189" s="30"/>
      <c r="F189" s="30"/>
      <c r="G189" s="31"/>
    </row>
    <row r="190" spans="2:15" ht="15.5" x14ac:dyDescent="0.35">
      <c r="C190" s="102" t="s">
        <v>76</v>
      </c>
      <c r="D190" s="102"/>
      <c r="E190" s="102"/>
      <c r="F190" s="102"/>
    </row>
    <row r="192" spans="2:15" x14ac:dyDescent="0.35">
      <c r="B192" t="s">
        <v>60</v>
      </c>
    </row>
    <row r="194" spans="2:15" ht="29" x14ac:dyDescent="0.35">
      <c r="B194" s="12" t="s">
        <v>3</v>
      </c>
      <c r="C194" s="105" t="s">
        <v>32</v>
      </c>
      <c r="D194" s="106"/>
      <c r="E194" s="12" t="s">
        <v>73</v>
      </c>
      <c r="F194" s="12" t="s">
        <v>74</v>
      </c>
      <c r="G194" s="13" t="s">
        <v>75</v>
      </c>
    </row>
    <row r="195" spans="2:15" x14ac:dyDescent="0.35">
      <c r="B195" s="17">
        <v>1</v>
      </c>
      <c r="C195" s="103">
        <v>2</v>
      </c>
      <c r="D195" s="104"/>
      <c r="E195" s="17">
        <v>3</v>
      </c>
      <c r="F195" s="17">
        <v>4</v>
      </c>
      <c r="G195" s="17">
        <v>5</v>
      </c>
      <c r="N195" s="95"/>
      <c r="O195" s="95"/>
    </row>
    <row r="196" spans="2:15" x14ac:dyDescent="0.35">
      <c r="B196" s="107" t="s">
        <v>18</v>
      </c>
      <c r="C196" s="108"/>
      <c r="D196" s="108"/>
      <c r="E196" s="108"/>
      <c r="F196" s="108"/>
      <c r="G196" s="109"/>
    </row>
    <row r="197" spans="2:15" ht="30" customHeight="1" x14ac:dyDescent="0.35">
      <c r="B197" s="9">
        <v>1</v>
      </c>
      <c r="C197" s="98" t="s">
        <v>95</v>
      </c>
      <c r="D197" s="99"/>
      <c r="E197" s="4">
        <v>1</v>
      </c>
      <c r="F197" s="4">
        <v>2</v>
      </c>
      <c r="G197" s="20">
        <v>3000</v>
      </c>
      <c r="J197" s="44"/>
      <c r="K197" s="44"/>
      <c r="L197" s="44"/>
      <c r="M197" s="44"/>
      <c r="N197" s="44"/>
      <c r="O197" s="44"/>
    </row>
    <row r="198" spans="2:15" x14ac:dyDescent="0.35">
      <c r="B198" s="9">
        <v>2</v>
      </c>
      <c r="C198" s="96" t="s">
        <v>89</v>
      </c>
      <c r="D198" s="97"/>
      <c r="E198" s="4">
        <v>1</v>
      </c>
      <c r="F198" s="4">
        <v>2</v>
      </c>
      <c r="G198" s="20">
        <v>3000</v>
      </c>
      <c r="J198" s="44"/>
      <c r="K198" s="44"/>
      <c r="L198" s="44"/>
      <c r="M198" s="44"/>
      <c r="N198" s="44"/>
      <c r="O198" s="44"/>
    </row>
    <row r="199" spans="2:15" x14ac:dyDescent="0.35">
      <c r="B199" s="9"/>
      <c r="C199" s="96" t="s">
        <v>17</v>
      </c>
      <c r="D199" s="97"/>
      <c r="E199" s="4"/>
      <c r="F199" s="4"/>
      <c r="G199" s="27">
        <f>SUM(G197:G198)</f>
        <v>6000</v>
      </c>
      <c r="J199" s="44"/>
      <c r="K199" s="44"/>
      <c r="L199" s="44"/>
      <c r="M199" s="44"/>
      <c r="N199" s="44"/>
      <c r="O199" s="44"/>
    </row>
    <row r="200" spans="2:15" ht="15.5" x14ac:dyDescent="0.35">
      <c r="B200" s="30"/>
      <c r="C200" s="35"/>
      <c r="D200" s="35"/>
      <c r="E200" s="30"/>
      <c r="F200" s="30"/>
      <c r="G200" s="31"/>
    </row>
    <row r="201" spans="2:15" ht="31.5" customHeight="1" x14ac:dyDescent="0.35">
      <c r="C201" s="102" t="s">
        <v>77</v>
      </c>
      <c r="D201" s="102"/>
      <c r="E201" s="102"/>
      <c r="F201" s="102"/>
    </row>
    <row r="203" spans="2:15" x14ac:dyDescent="0.35">
      <c r="B203" t="s">
        <v>60</v>
      </c>
    </row>
    <row r="205" spans="2:15" ht="43.5" x14ac:dyDescent="0.35">
      <c r="B205" s="12" t="s">
        <v>3</v>
      </c>
      <c r="C205" s="105" t="s">
        <v>32</v>
      </c>
      <c r="D205" s="106"/>
      <c r="E205" s="12" t="s">
        <v>78</v>
      </c>
      <c r="F205" s="12" t="s">
        <v>79</v>
      </c>
      <c r="G205" s="13" t="s">
        <v>67</v>
      </c>
    </row>
    <row r="206" spans="2:15" x14ac:dyDescent="0.35">
      <c r="B206" s="17">
        <v>1</v>
      </c>
      <c r="C206" s="103">
        <v>2</v>
      </c>
      <c r="D206" s="104"/>
      <c r="E206" s="17">
        <v>3</v>
      </c>
      <c r="F206" s="17">
        <v>4</v>
      </c>
      <c r="G206" s="17">
        <v>5</v>
      </c>
      <c r="N206" s="95"/>
      <c r="O206" s="95"/>
    </row>
    <row r="207" spans="2:15" x14ac:dyDescent="0.35">
      <c r="B207" s="107" t="s">
        <v>39</v>
      </c>
      <c r="C207" s="108"/>
      <c r="D207" s="108"/>
      <c r="E207" s="108"/>
      <c r="F207" s="108"/>
      <c r="G207" s="109"/>
    </row>
    <row r="208" spans="2:15" x14ac:dyDescent="0.35">
      <c r="B208" s="9">
        <v>1</v>
      </c>
      <c r="C208" s="96" t="s">
        <v>135</v>
      </c>
      <c r="D208" s="97"/>
      <c r="E208" s="4">
        <v>135</v>
      </c>
      <c r="F208" s="20">
        <v>1000</v>
      </c>
      <c r="G208" s="20">
        <f>E208*F208</f>
        <v>135000</v>
      </c>
      <c r="J208" s="44"/>
      <c r="K208" s="44"/>
      <c r="L208" s="44"/>
      <c r="M208" s="44"/>
      <c r="N208" s="44"/>
      <c r="O208" s="44"/>
    </row>
    <row r="209" spans="1:15" ht="31.5" customHeight="1" x14ac:dyDescent="0.35">
      <c r="A209" t="s">
        <v>118</v>
      </c>
      <c r="B209" s="9">
        <v>1</v>
      </c>
      <c r="C209" s="98" t="s">
        <v>136</v>
      </c>
      <c r="D209" s="99"/>
      <c r="E209" s="4">
        <v>1</v>
      </c>
      <c r="F209" s="20">
        <v>150000</v>
      </c>
      <c r="G209" s="20">
        <f>E209*F209</f>
        <v>150000</v>
      </c>
      <c r="J209" s="44"/>
      <c r="K209" s="44"/>
      <c r="L209" s="44"/>
      <c r="M209" s="44"/>
      <c r="N209" s="44"/>
      <c r="O209" s="44"/>
    </row>
    <row r="210" spans="1:15" x14ac:dyDescent="0.35">
      <c r="B210" s="9">
        <v>2</v>
      </c>
      <c r="C210" s="96" t="s">
        <v>112</v>
      </c>
      <c r="D210" s="97"/>
      <c r="E210" s="4">
        <v>2</v>
      </c>
      <c r="F210" s="20">
        <v>30000</v>
      </c>
      <c r="G210" s="20">
        <f>E210*F210</f>
        <v>60000</v>
      </c>
      <c r="J210" s="44"/>
      <c r="K210" s="44"/>
      <c r="L210" s="44"/>
      <c r="M210" s="44"/>
      <c r="N210" s="44"/>
      <c r="O210" s="44"/>
    </row>
    <row r="211" spans="1:15" x14ac:dyDescent="0.35">
      <c r="B211" s="9">
        <v>3</v>
      </c>
      <c r="C211" s="96" t="s">
        <v>137</v>
      </c>
      <c r="D211" s="97"/>
      <c r="E211" s="4">
        <v>1</v>
      </c>
      <c r="F211" s="20">
        <v>30000</v>
      </c>
      <c r="G211" s="20">
        <f>E211*F211</f>
        <v>30000</v>
      </c>
      <c r="J211" s="44"/>
      <c r="K211" s="44"/>
      <c r="L211" s="44"/>
      <c r="M211" s="44"/>
      <c r="N211" s="44"/>
      <c r="O211" s="44"/>
    </row>
    <row r="212" spans="1:15" x14ac:dyDescent="0.35">
      <c r="B212" s="9">
        <v>4</v>
      </c>
      <c r="C212" s="96" t="s">
        <v>138</v>
      </c>
      <c r="D212" s="97"/>
      <c r="E212" s="4">
        <v>1</v>
      </c>
      <c r="F212" s="20">
        <v>50000</v>
      </c>
      <c r="G212" s="20">
        <f>E212*F212</f>
        <v>50000</v>
      </c>
      <c r="J212" s="44"/>
      <c r="K212" s="44"/>
      <c r="L212" s="44"/>
      <c r="M212" s="44"/>
      <c r="N212" s="44"/>
      <c r="O212" s="44"/>
    </row>
    <row r="213" spans="1:15" x14ac:dyDescent="0.35">
      <c r="B213" s="9"/>
      <c r="C213" s="96" t="s">
        <v>17</v>
      </c>
      <c r="D213" s="97"/>
      <c r="E213" s="4"/>
      <c r="F213" s="20"/>
      <c r="G213" s="27">
        <f>SUM(G208:G212)</f>
        <v>425000</v>
      </c>
      <c r="J213" s="45"/>
      <c r="K213" s="45"/>
      <c r="L213" s="45"/>
      <c r="M213" s="45"/>
      <c r="N213" s="45"/>
      <c r="O213" s="45"/>
    </row>
    <row r="214" spans="1:15" x14ac:dyDescent="0.35">
      <c r="B214" s="107" t="s">
        <v>117</v>
      </c>
      <c r="C214" s="108"/>
      <c r="D214" s="108"/>
      <c r="E214" s="108"/>
      <c r="F214" s="108"/>
      <c r="G214" s="109"/>
      <c r="J214" s="44"/>
      <c r="K214" s="44"/>
      <c r="L214" s="44"/>
      <c r="M214" s="44"/>
      <c r="N214" s="44"/>
      <c r="O214" s="44"/>
    </row>
    <row r="215" spans="1:15" x14ac:dyDescent="0.35">
      <c r="B215" s="9">
        <v>1</v>
      </c>
      <c r="C215" s="96" t="s">
        <v>112</v>
      </c>
      <c r="D215" s="97"/>
      <c r="E215" s="4">
        <v>1</v>
      </c>
      <c r="F215" s="20">
        <v>25000</v>
      </c>
      <c r="G215" s="20">
        <f>E215*F215</f>
        <v>25000</v>
      </c>
      <c r="J215" s="44"/>
      <c r="K215" s="44"/>
      <c r="L215" s="44"/>
      <c r="M215" s="44"/>
      <c r="N215" s="44"/>
      <c r="O215" s="44"/>
    </row>
    <row r="216" spans="1:15" x14ac:dyDescent="0.35">
      <c r="B216" s="9"/>
      <c r="C216" s="96" t="s">
        <v>17</v>
      </c>
      <c r="D216" s="97"/>
      <c r="E216" s="4"/>
      <c r="F216" s="20"/>
      <c r="G216" s="27">
        <f>SUM(G215)</f>
        <v>25000</v>
      </c>
      <c r="J216" s="45"/>
      <c r="K216" s="45"/>
      <c r="L216" s="45"/>
      <c r="M216" s="45"/>
      <c r="N216" s="45"/>
      <c r="O216" s="45"/>
    </row>
    <row r="217" spans="1:15" ht="15.5" x14ac:dyDescent="0.35">
      <c r="B217" s="33"/>
      <c r="C217" s="110" t="s">
        <v>19</v>
      </c>
      <c r="D217" s="111"/>
      <c r="E217" s="33"/>
      <c r="F217" s="36"/>
      <c r="G217" s="37">
        <f>G216+G213</f>
        <v>450000</v>
      </c>
      <c r="J217" s="45"/>
      <c r="K217" s="45"/>
      <c r="L217" s="45"/>
      <c r="M217" s="45"/>
      <c r="N217" s="45"/>
      <c r="O217" s="45"/>
    </row>
    <row r="219" spans="1:15" ht="33" customHeight="1" x14ac:dyDescent="0.35">
      <c r="C219" s="102" t="s">
        <v>80</v>
      </c>
      <c r="D219" s="102"/>
      <c r="E219" s="102"/>
      <c r="F219" s="102"/>
    </row>
    <row r="221" spans="1:15" x14ac:dyDescent="0.35">
      <c r="B221" t="s">
        <v>60</v>
      </c>
    </row>
    <row r="223" spans="1:15" ht="43.5" x14ac:dyDescent="0.35">
      <c r="B223" s="12" t="s">
        <v>3</v>
      </c>
      <c r="C223" s="105" t="s">
        <v>32</v>
      </c>
      <c r="D223" s="106"/>
      <c r="E223" s="12" t="s">
        <v>78</v>
      </c>
      <c r="F223" s="12" t="s">
        <v>79</v>
      </c>
      <c r="G223" s="13" t="s">
        <v>67</v>
      </c>
    </row>
    <row r="224" spans="1:15" x14ac:dyDescent="0.35">
      <c r="B224" s="17">
        <v>1</v>
      </c>
      <c r="C224" s="103">
        <v>2</v>
      </c>
      <c r="D224" s="104"/>
      <c r="E224" s="17">
        <v>3</v>
      </c>
      <c r="F224" s="17">
        <v>4</v>
      </c>
      <c r="G224" s="17">
        <v>5</v>
      </c>
      <c r="N224" s="95"/>
      <c r="O224" s="95"/>
    </row>
    <row r="225" spans="1:15" x14ac:dyDescent="0.35">
      <c r="B225" s="107" t="s">
        <v>18</v>
      </c>
      <c r="C225" s="108"/>
      <c r="D225" s="108"/>
      <c r="E225" s="108"/>
      <c r="F225" s="108"/>
      <c r="G225" s="109"/>
    </row>
    <row r="226" spans="1:15" x14ac:dyDescent="0.35">
      <c r="B226" s="9">
        <v>1</v>
      </c>
      <c r="C226" s="96" t="s">
        <v>121</v>
      </c>
      <c r="D226" s="97"/>
      <c r="E226" s="4">
        <v>10</v>
      </c>
      <c r="F226" s="20">
        <v>2000</v>
      </c>
      <c r="G226" s="20">
        <f>E226*F226</f>
        <v>20000</v>
      </c>
      <c r="J226" s="44"/>
      <c r="K226" s="44"/>
      <c r="L226" s="44"/>
      <c r="M226" s="44"/>
      <c r="N226" s="44"/>
      <c r="O226" s="44"/>
    </row>
    <row r="227" spans="1:15" x14ac:dyDescent="0.35">
      <c r="B227" s="9">
        <v>2</v>
      </c>
      <c r="C227" s="96" t="s">
        <v>119</v>
      </c>
      <c r="D227" s="97"/>
      <c r="E227" s="4">
        <v>60</v>
      </c>
      <c r="F227" s="20">
        <v>250</v>
      </c>
      <c r="G227" s="20">
        <f>E227*F227</f>
        <v>15000</v>
      </c>
      <c r="J227" s="44"/>
      <c r="K227" s="44"/>
      <c r="L227" s="44"/>
      <c r="M227" s="44"/>
      <c r="N227" s="44"/>
      <c r="O227" s="44"/>
    </row>
    <row r="228" spans="1:15" x14ac:dyDescent="0.35">
      <c r="A228" t="s">
        <v>118</v>
      </c>
      <c r="B228" s="9">
        <v>1</v>
      </c>
      <c r="C228" s="96" t="s">
        <v>113</v>
      </c>
      <c r="D228" s="97"/>
      <c r="E228" s="4"/>
      <c r="F228" s="20"/>
      <c r="G228" s="20">
        <v>40000</v>
      </c>
      <c r="J228" s="44"/>
      <c r="K228" s="44"/>
      <c r="L228" s="44"/>
      <c r="M228" s="44"/>
      <c r="N228" s="44"/>
      <c r="O228" s="44"/>
    </row>
    <row r="229" spans="1:15" x14ac:dyDescent="0.35">
      <c r="B229" s="9">
        <v>2</v>
      </c>
      <c r="C229" s="96" t="s">
        <v>139</v>
      </c>
      <c r="D229" s="97"/>
      <c r="E229" s="4">
        <v>54</v>
      </c>
      <c r="F229" s="20">
        <v>500</v>
      </c>
      <c r="G229" s="20">
        <f>E229*F229</f>
        <v>27000</v>
      </c>
      <c r="J229" s="44"/>
      <c r="K229" s="44"/>
      <c r="L229" s="44"/>
      <c r="M229" s="44"/>
      <c r="N229" s="44"/>
      <c r="O229" s="44"/>
    </row>
    <row r="230" spans="1:15" x14ac:dyDescent="0.35">
      <c r="B230" s="9">
        <v>3</v>
      </c>
      <c r="C230" s="96" t="s">
        <v>100</v>
      </c>
      <c r="D230" s="97"/>
      <c r="E230" s="4">
        <v>10</v>
      </c>
      <c r="F230" s="20">
        <v>300</v>
      </c>
      <c r="G230" s="20">
        <f>E230*F230</f>
        <v>3000</v>
      </c>
      <c r="J230" s="44"/>
      <c r="K230" s="44"/>
      <c r="L230" s="44"/>
      <c r="M230" s="44"/>
      <c r="N230" s="44"/>
      <c r="O230" s="44"/>
    </row>
    <row r="231" spans="1:15" x14ac:dyDescent="0.35">
      <c r="B231" s="9"/>
      <c r="C231" s="110" t="s">
        <v>17</v>
      </c>
      <c r="D231" s="111"/>
      <c r="E231" s="4"/>
      <c r="F231" s="20"/>
      <c r="G231" s="27">
        <f>SUM(G226:G230)</f>
        <v>105000</v>
      </c>
      <c r="J231" s="45"/>
      <c r="K231" s="45"/>
      <c r="L231" s="45"/>
      <c r="M231" s="45"/>
      <c r="N231" s="45"/>
      <c r="O231" s="45"/>
    </row>
    <row r="232" spans="1:15" x14ac:dyDescent="0.35">
      <c r="B232" s="107" t="s">
        <v>117</v>
      </c>
      <c r="C232" s="108"/>
      <c r="D232" s="108"/>
      <c r="E232" s="108"/>
      <c r="F232" s="108"/>
      <c r="G232" s="109"/>
      <c r="J232" s="44"/>
      <c r="K232" s="44"/>
      <c r="L232" s="44"/>
      <c r="M232" s="44"/>
      <c r="N232" s="44"/>
      <c r="O232" s="44"/>
    </row>
    <row r="233" spans="1:15" x14ac:dyDescent="0.35">
      <c r="B233" s="9">
        <v>1</v>
      </c>
      <c r="C233" s="96" t="s">
        <v>98</v>
      </c>
      <c r="D233" s="97"/>
      <c r="E233" s="4"/>
      <c r="F233" s="20"/>
      <c r="G233" s="20">
        <v>675000</v>
      </c>
      <c r="J233" s="44"/>
      <c r="K233" s="44"/>
      <c r="L233" s="44"/>
      <c r="M233" s="44"/>
      <c r="N233" s="44"/>
      <c r="O233" s="44"/>
    </row>
    <row r="234" spans="1:15" x14ac:dyDescent="0.35">
      <c r="B234" s="9">
        <v>3</v>
      </c>
      <c r="C234" s="96" t="s">
        <v>100</v>
      </c>
      <c r="D234" s="97"/>
      <c r="E234" s="4">
        <v>325</v>
      </c>
      <c r="F234" s="20">
        <v>200</v>
      </c>
      <c r="G234" s="20">
        <f>E234*F234</f>
        <v>65000</v>
      </c>
      <c r="J234" s="44"/>
      <c r="K234" s="44"/>
      <c r="L234" s="44"/>
      <c r="M234" s="44"/>
      <c r="N234" s="44"/>
      <c r="O234" s="44"/>
    </row>
    <row r="235" spans="1:15" x14ac:dyDescent="0.35">
      <c r="B235" s="9"/>
      <c r="C235" s="110" t="s">
        <v>17</v>
      </c>
      <c r="D235" s="111"/>
      <c r="E235" s="4"/>
      <c r="F235" s="20"/>
      <c r="G235" s="27">
        <f>SUM(G233:G234)</f>
        <v>740000</v>
      </c>
      <c r="J235" s="45"/>
      <c r="K235" s="45"/>
      <c r="L235" s="45"/>
      <c r="M235" s="45"/>
      <c r="N235" s="45"/>
      <c r="O235" s="45"/>
    </row>
    <row r="236" spans="1:15" x14ac:dyDescent="0.35">
      <c r="B236" s="107" t="s">
        <v>39</v>
      </c>
      <c r="C236" s="108"/>
      <c r="D236" s="108"/>
      <c r="E236" s="108"/>
      <c r="F236" s="108"/>
      <c r="G236" s="109"/>
      <c r="J236" s="44"/>
      <c r="K236" s="44"/>
      <c r="L236" s="44"/>
      <c r="M236" s="44"/>
      <c r="N236" s="44"/>
      <c r="O236" s="44"/>
    </row>
    <row r="237" spans="1:15" x14ac:dyDescent="0.35">
      <c r="B237" s="9">
        <v>1</v>
      </c>
      <c r="C237" s="96" t="s">
        <v>99</v>
      </c>
      <c r="D237" s="97"/>
      <c r="E237" s="4">
        <v>241</v>
      </c>
      <c r="F237" s="20">
        <v>1000</v>
      </c>
      <c r="G237" s="20">
        <f>E237*F237</f>
        <v>241000</v>
      </c>
      <c r="J237" s="44"/>
      <c r="K237" s="44"/>
      <c r="L237" s="44"/>
      <c r="M237" s="44"/>
      <c r="N237" s="44"/>
      <c r="O237" s="44"/>
    </row>
    <row r="238" spans="1:15" x14ac:dyDescent="0.35">
      <c r="B238" s="9">
        <v>2</v>
      </c>
      <c r="C238" s="96" t="s">
        <v>101</v>
      </c>
      <c r="D238" s="97"/>
      <c r="E238" s="4">
        <v>8</v>
      </c>
      <c r="F238" s="20">
        <v>942</v>
      </c>
      <c r="G238" s="20">
        <v>8000</v>
      </c>
      <c r="J238" s="44"/>
      <c r="K238" s="44"/>
      <c r="L238" s="44"/>
      <c r="M238" s="44"/>
      <c r="N238" s="44"/>
      <c r="O238" s="44"/>
    </row>
    <row r="239" spans="1:15" x14ac:dyDescent="0.35">
      <c r="B239" s="9">
        <v>3</v>
      </c>
      <c r="C239" s="96" t="s">
        <v>116</v>
      </c>
      <c r="D239" s="97"/>
      <c r="E239" s="4">
        <v>1280</v>
      </c>
      <c r="F239" s="20">
        <v>1500</v>
      </c>
      <c r="G239" s="20">
        <f>E239*F239</f>
        <v>1920000</v>
      </c>
      <c r="J239" s="44"/>
      <c r="K239" s="44"/>
      <c r="L239" s="44"/>
      <c r="M239" s="44"/>
      <c r="N239" s="44"/>
      <c r="O239" s="44"/>
    </row>
    <row r="240" spans="1:15" x14ac:dyDescent="0.35">
      <c r="B240" s="9">
        <v>4</v>
      </c>
      <c r="C240" s="96" t="s">
        <v>91</v>
      </c>
      <c r="D240" s="97"/>
      <c r="E240" s="4">
        <v>6000</v>
      </c>
      <c r="F240" s="20">
        <v>50</v>
      </c>
      <c r="G240" s="20">
        <f>E240*F240</f>
        <v>300000</v>
      </c>
      <c r="J240" s="44"/>
      <c r="K240" s="44"/>
      <c r="L240" s="44"/>
      <c r="M240" s="44"/>
      <c r="N240" s="44"/>
      <c r="O240" s="44"/>
    </row>
    <row r="241" spans="2:15" x14ac:dyDescent="0.35">
      <c r="B241" s="9">
        <v>5</v>
      </c>
      <c r="C241" s="96" t="s">
        <v>102</v>
      </c>
      <c r="D241" s="97"/>
      <c r="E241" s="4">
        <v>10</v>
      </c>
      <c r="F241" s="20">
        <v>10000</v>
      </c>
      <c r="G241" s="20">
        <f>E241*F241</f>
        <v>100000</v>
      </c>
      <c r="J241" s="44"/>
      <c r="K241" s="44"/>
      <c r="L241" s="44"/>
      <c r="M241" s="44"/>
      <c r="N241" s="44"/>
      <c r="O241" s="44"/>
    </row>
    <row r="242" spans="2:15" x14ac:dyDescent="0.35">
      <c r="B242" s="9"/>
      <c r="C242" s="110" t="s">
        <v>17</v>
      </c>
      <c r="D242" s="111"/>
      <c r="E242" s="4"/>
      <c r="F242" s="20"/>
      <c r="G242" s="27">
        <f>SUM(G237:G241)</f>
        <v>2569000</v>
      </c>
      <c r="J242" s="44"/>
      <c r="K242" s="45"/>
      <c r="L242" s="45"/>
      <c r="M242" s="45"/>
      <c r="N242" s="45"/>
      <c r="O242" s="45"/>
    </row>
    <row r="243" spans="2:15" ht="15.5" x14ac:dyDescent="0.35">
      <c r="B243" s="9"/>
      <c r="C243" s="100" t="s">
        <v>19</v>
      </c>
      <c r="D243" s="101"/>
      <c r="E243" s="4"/>
      <c r="F243" s="20"/>
      <c r="G243" s="38">
        <f>G231+G235+G242</f>
        <v>3414000</v>
      </c>
      <c r="J243" s="45"/>
      <c r="K243" s="45"/>
      <c r="L243" s="45"/>
      <c r="M243" s="45"/>
      <c r="N243" s="45"/>
      <c r="O243" s="45"/>
    </row>
  </sheetData>
  <mergeCells count="169">
    <mergeCell ref="C123:D123"/>
    <mergeCell ref="C117:D117"/>
    <mergeCell ref="C109:D109"/>
    <mergeCell ref="C110:D110"/>
    <mergeCell ref="C119:D119"/>
    <mergeCell ref="C106:D106"/>
    <mergeCell ref="D1:H1"/>
    <mergeCell ref="C25:F25"/>
    <mergeCell ref="C24:F24"/>
    <mergeCell ref="D9:D11"/>
    <mergeCell ref="E10:E11"/>
    <mergeCell ref="E9:H9"/>
    <mergeCell ref="C27:F27"/>
    <mergeCell ref="C33:F33"/>
    <mergeCell ref="B76:G76"/>
    <mergeCell ref="C68:F68"/>
    <mergeCell ref="B90:G90"/>
    <mergeCell ref="B93:G93"/>
    <mergeCell ref="C31:F31"/>
    <mergeCell ref="B64:G64"/>
    <mergeCell ref="B41:G41"/>
    <mergeCell ref="C47:F47"/>
    <mergeCell ref="C78:D78"/>
    <mergeCell ref="C79:D79"/>
    <mergeCell ref="C20:H20"/>
    <mergeCell ref="B73:G73"/>
    <mergeCell ref="C35:F35"/>
    <mergeCell ref="C71:D71"/>
    <mergeCell ref="C29:F29"/>
    <mergeCell ref="C28:F28"/>
    <mergeCell ref="C58:F58"/>
    <mergeCell ref="C30:F30"/>
    <mergeCell ref="C32:F32"/>
    <mergeCell ref="C70:D70"/>
    <mergeCell ref="F10:H10"/>
    <mergeCell ref="C9:C11"/>
    <mergeCell ref="B13:J13"/>
    <mergeCell ref="I9:I11"/>
    <mergeCell ref="J9:J11"/>
    <mergeCell ref="C174:D174"/>
    <mergeCell ref="C170:D170"/>
    <mergeCell ref="C169:D169"/>
    <mergeCell ref="B9:B11"/>
    <mergeCell ref="B26:H26"/>
    <mergeCell ref="C243:D243"/>
    <mergeCell ref="C237:D237"/>
    <mergeCell ref="C238:D238"/>
    <mergeCell ref="C233:D233"/>
    <mergeCell ref="C235:D235"/>
    <mergeCell ref="C198:D198"/>
    <mergeCell ref="C223:D223"/>
    <mergeCell ref="B232:G232"/>
    <mergeCell ref="B236:G236"/>
    <mergeCell ref="C242:D242"/>
    <mergeCell ref="C240:D240"/>
    <mergeCell ref="C241:D241"/>
    <mergeCell ref="C231:D231"/>
    <mergeCell ref="C239:D239"/>
    <mergeCell ref="C234:D234"/>
    <mergeCell ref="C230:D230"/>
    <mergeCell ref="C224:D224"/>
    <mergeCell ref="C217:D217"/>
    <mergeCell ref="C219:F219"/>
    <mergeCell ref="C228:D228"/>
    <mergeCell ref="C227:D227"/>
    <mergeCell ref="C229:D229"/>
    <mergeCell ref="C226:D226"/>
    <mergeCell ref="B225:G225"/>
    <mergeCell ref="B196:G196"/>
    <mergeCell ref="C197:D197"/>
    <mergeCell ref="C215:D215"/>
    <mergeCell ref="C212:D212"/>
    <mergeCell ref="C211:D211"/>
    <mergeCell ref="C146:D146"/>
    <mergeCell ref="N224:O224"/>
    <mergeCell ref="C216:D216"/>
    <mergeCell ref="C208:D208"/>
    <mergeCell ref="C209:D209"/>
    <mergeCell ref="C210:D210"/>
    <mergeCell ref="B207:G207"/>
    <mergeCell ref="C195:D195"/>
    <mergeCell ref="C154:F154"/>
    <mergeCell ref="C163:D163"/>
    <mergeCell ref="C144:D144"/>
    <mergeCell ref="C75:D75"/>
    <mergeCell ref="C98:F98"/>
    <mergeCell ref="B214:G214"/>
    <mergeCell ref="C213:D213"/>
    <mergeCell ref="B143:G143"/>
    <mergeCell ref="C176:D176"/>
    <mergeCell ref="C194:D194"/>
    <mergeCell ref="C186:D186"/>
    <mergeCell ref="C145:D145"/>
    <mergeCell ref="C171:D171"/>
    <mergeCell ref="N117:O117"/>
    <mergeCell ref="C134:D134"/>
    <mergeCell ref="C133:D133"/>
    <mergeCell ref="C148:D148"/>
    <mergeCell ref="B132:G132"/>
    <mergeCell ref="B121:G121"/>
    <mergeCell ref="B118:G118"/>
    <mergeCell ref="B147:G147"/>
    <mergeCell ref="C142:D142"/>
    <mergeCell ref="C162:D162"/>
    <mergeCell ref="C139:D139"/>
    <mergeCell ref="C150:D150"/>
    <mergeCell ref="C149:D149"/>
    <mergeCell ref="C166:D166"/>
    <mergeCell ref="B184:G184"/>
    <mergeCell ref="C151:D151"/>
    <mergeCell ref="C167:D167"/>
    <mergeCell ref="B160:G160"/>
    <mergeCell ref="C161:D161"/>
    <mergeCell ref="N40:O40"/>
    <mergeCell ref="N52:O52"/>
    <mergeCell ref="N63:O63"/>
    <mergeCell ref="N71:O71"/>
    <mergeCell ref="C138:D138"/>
    <mergeCell ref="C187:D187"/>
    <mergeCell ref="C182:D182"/>
    <mergeCell ref="C158:D158"/>
    <mergeCell ref="C159:D159"/>
    <mergeCell ref="C165:D165"/>
    <mergeCell ref="B72:G72"/>
    <mergeCell ref="C74:D74"/>
    <mergeCell ref="C82:F82"/>
    <mergeCell ref="C84:F84"/>
    <mergeCell ref="C80:D80"/>
    <mergeCell ref="C77:D77"/>
    <mergeCell ref="C112:F112"/>
    <mergeCell ref="C108:D108"/>
    <mergeCell ref="B107:G107"/>
    <mergeCell ref="C137:D137"/>
    <mergeCell ref="C140:D140"/>
    <mergeCell ref="C116:D116"/>
    <mergeCell ref="C130:D130"/>
    <mergeCell ref="C131:D131"/>
    <mergeCell ref="C126:F126"/>
    <mergeCell ref="C124:D124"/>
    <mergeCell ref="N131:O131"/>
    <mergeCell ref="C141:D141"/>
    <mergeCell ref="C136:D136"/>
    <mergeCell ref="C135:D135"/>
    <mergeCell ref="N89:O89"/>
    <mergeCell ref="C105:D105"/>
    <mergeCell ref="N103:O103"/>
    <mergeCell ref="C95:D95"/>
    <mergeCell ref="C120:D120"/>
    <mergeCell ref="C122:D122"/>
    <mergeCell ref="N206:O206"/>
    <mergeCell ref="N159:O159"/>
    <mergeCell ref="C177:D177"/>
    <mergeCell ref="C164:D164"/>
    <mergeCell ref="C190:F190"/>
    <mergeCell ref="C206:D206"/>
    <mergeCell ref="C201:F201"/>
    <mergeCell ref="C205:D205"/>
    <mergeCell ref="C199:D199"/>
    <mergeCell ref="B180:G180"/>
    <mergeCell ref="N195:O195"/>
    <mergeCell ref="C168:D168"/>
    <mergeCell ref="C175:D175"/>
    <mergeCell ref="C173:D173"/>
    <mergeCell ref="C183:D183"/>
    <mergeCell ref="C172:D172"/>
    <mergeCell ref="C178:D178"/>
    <mergeCell ref="C181:D181"/>
    <mergeCell ref="C185:D185"/>
    <mergeCell ref="C179:D17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fitToHeight="4" orientation="portrait" horizontalDpi="180" verticalDpi="180" r:id="rId1"/>
  <rowBreaks count="4" manualBreakCount="4">
    <brk id="46" max="9" man="1"/>
    <brk id="97" max="9" man="1"/>
    <brk id="153" max="9" man="1"/>
    <brk id="2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8"/>
  <sheetViews>
    <sheetView topLeftCell="A205" zoomScale="75" zoomScaleNormal="75" workbookViewId="0">
      <selection activeCell="O11" sqref="O11"/>
    </sheetView>
  </sheetViews>
  <sheetFormatPr defaultRowHeight="14.5" x14ac:dyDescent="0.35"/>
  <cols>
    <col min="1" max="1" width="7.453125" customWidth="1"/>
    <col min="2" max="2" width="4.1796875" customWidth="1"/>
    <col min="3" max="3" width="26.54296875" customWidth="1"/>
    <col min="4" max="4" width="12.90625" customWidth="1"/>
    <col min="5" max="5" width="14.08984375" customWidth="1"/>
    <col min="6" max="6" width="13.26953125" customWidth="1"/>
    <col min="7" max="7" width="16.1796875" customWidth="1"/>
    <col min="8" max="8" width="12.08984375" customWidth="1"/>
    <col min="9" max="9" width="0" hidden="1" customWidth="1"/>
    <col min="10" max="10" width="16.81640625" customWidth="1"/>
    <col min="11" max="11" width="16.54296875" customWidth="1"/>
    <col min="12" max="12" width="16.08984375" customWidth="1"/>
    <col min="13" max="13" width="13.54296875" customWidth="1"/>
    <col min="14" max="14" width="14.81640625" customWidth="1"/>
    <col min="15" max="15" width="14.1796875" customWidth="1"/>
  </cols>
  <sheetData>
    <row r="1" spans="2:10" ht="74.5" customHeight="1" x14ac:dyDescent="0.4">
      <c r="D1" s="133" t="s">
        <v>163</v>
      </c>
      <c r="E1" s="133"/>
      <c r="F1" s="133"/>
      <c r="G1" s="133"/>
      <c r="H1" s="133"/>
    </row>
    <row r="3" spans="2:10" ht="17.5" x14ac:dyDescent="0.35">
      <c r="B3" s="139" t="s">
        <v>0</v>
      </c>
      <c r="C3" s="139"/>
      <c r="D3" s="139"/>
      <c r="E3" s="139"/>
      <c r="F3" s="139"/>
      <c r="G3" s="139"/>
      <c r="H3" s="139"/>
      <c r="I3" s="139"/>
      <c r="J3" s="139"/>
    </row>
    <row r="5" spans="2:10" ht="15.5" x14ac:dyDescent="0.35">
      <c r="B5" s="140" t="s">
        <v>1</v>
      </c>
      <c r="C5" s="140"/>
      <c r="D5" s="140"/>
      <c r="E5" s="140"/>
      <c r="F5" s="140"/>
      <c r="G5" s="140"/>
      <c r="H5" s="140"/>
      <c r="I5" s="140"/>
      <c r="J5" s="140"/>
    </row>
    <row r="7" spans="2:10" ht="15.5" x14ac:dyDescent="0.35">
      <c r="B7" s="3" t="s">
        <v>2</v>
      </c>
    </row>
    <row r="9" spans="2:10" ht="33.75" customHeight="1" x14ac:dyDescent="0.35">
      <c r="B9" s="117" t="s">
        <v>3</v>
      </c>
      <c r="C9" s="117" t="s">
        <v>4</v>
      </c>
      <c r="D9" s="117" t="s">
        <v>5</v>
      </c>
      <c r="E9" s="98" t="s">
        <v>6</v>
      </c>
      <c r="F9" s="138"/>
      <c r="G9" s="138"/>
      <c r="H9" s="99"/>
      <c r="I9" s="117" t="s">
        <v>12</v>
      </c>
      <c r="J9" s="117" t="s">
        <v>13</v>
      </c>
    </row>
    <row r="10" spans="2:10" x14ac:dyDescent="0.35">
      <c r="B10" s="118"/>
      <c r="C10" s="118"/>
      <c r="D10" s="118"/>
      <c r="E10" s="117" t="s">
        <v>7</v>
      </c>
      <c r="F10" s="96" t="s">
        <v>8</v>
      </c>
      <c r="G10" s="116"/>
      <c r="H10" s="97"/>
      <c r="I10" s="118"/>
      <c r="J10" s="118"/>
    </row>
    <row r="11" spans="2:10" ht="72.75" customHeight="1" x14ac:dyDescent="0.35">
      <c r="B11" s="119"/>
      <c r="C11" s="119"/>
      <c r="D11" s="119"/>
      <c r="E11" s="119"/>
      <c r="F11" s="5" t="s">
        <v>9</v>
      </c>
      <c r="G11" s="5" t="s">
        <v>10</v>
      </c>
      <c r="H11" s="5" t="s">
        <v>11</v>
      </c>
      <c r="I11" s="119"/>
      <c r="J11" s="119"/>
    </row>
    <row r="12" spans="2:10" ht="24" customHeight="1" x14ac:dyDescent="0.3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9</v>
      </c>
      <c r="J12" s="5">
        <v>10</v>
      </c>
    </row>
    <row r="13" spans="2:10" ht="17.25" customHeight="1" x14ac:dyDescent="0.35">
      <c r="B13" s="120" t="s">
        <v>18</v>
      </c>
      <c r="C13" s="121"/>
      <c r="D13" s="121"/>
      <c r="E13" s="121"/>
      <c r="F13" s="121"/>
      <c r="G13" s="121"/>
      <c r="H13" s="121"/>
      <c r="I13" s="121"/>
      <c r="J13" s="122"/>
    </row>
    <row r="14" spans="2:10" ht="29" x14ac:dyDescent="0.35">
      <c r="B14" s="4">
        <v>1</v>
      </c>
      <c r="C14" s="6" t="s">
        <v>14</v>
      </c>
      <c r="D14" s="4">
        <v>2</v>
      </c>
      <c r="E14" s="51">
        <v>44616</v>
      </c>
      <c r="F14" s="51">
        <v>14040</v>
      </c>
      <c r="G14" s="51">
        <f>E14-F14-H14</f>
        <v>24576</v>
      </c>
      <c r="H14" s="51">
        <v>6000</v>
      </c>
      <c r="I14" s="28">
        <v>0.4</v>
      </c>
      <c r="J14" s="51">
        <f>E14*D14*12</f>
        <v>1070784</v>
      </c>
    </row>
    <row r="15" spans="2:10" x14ac:dyDescent="0.35">
      <c r="B15" s="4">
        <v>2</v>
      </c>
      <c r="C15" s="7" t="s">
        <v>15</v>
      </c>
      <c r="D15" s="4">
        <v>27.5</v>
      </c>
      <c r="E15" s="51">
        <v>36386</v>
      </c>
      <c r="F15" s="51">
        <v>9375</v>
      </c>
      <c r="G15" s="51">
        <f>E15-F15-H15</f>
        <v>21058.67</v>
      </c>
      <c r="H15" s="51">
        <v>5952.33</v>
      </c>
      <c r="I15" s="28">
        <v>0.4</v>
      </c>
      <c r="J15" s="51">
        <f>E15*D15*12</f>
        <v>12007380</v>
      </c>
    </row>
    <row r="16" spans="2:10" x14ac:dyDescent="0.35">
      <c r="B16" s="4">
        <v>3</v>
      </c>
      <c r="C16" s="7" t="s">
        <v>16</v>
      </c>
      <c r="D16" s="4">
        <v>23.7</v>
      </c>
      <c r="E16" s="51">
        <v>24816</v>
      </c>
      <c r="F16" s="51">
        <v>3670.83</v>
      </c>
      <c r="G16" s="51">
        <f>E16-F16-H16</f>
        <v>14815.999999999998</v>
      </c>
      <c r="H16" s="51">
        <v>6329.17</v>
      </c>
      <c r="I16" s="28">
        <v>0.4</v>
      </c>
      <c r="J16" s="51">
        <f>J17-J14-J15</f>
        <v>7057836</v>
      </c>
    </row>
    <row r="17" spans="2:10" x14ac:dyDescent="0.35">
      <c r="B17" s="4"/>
      <c r="C17" s="8" t="s">
        <v>17</v>
      </c>
      <c r="D17" s="4">
        <f>SUM(D14:D16)</f>
        <v>53.2</v>
      </c>
      <c r="E17" s="51"/>
      <c r="F17" s="51"/>
      <c r="G17" s="51"/>
      <c r="H17" s="51"/>
      <c r="I17" s="4"/>
      <c r="J17" s="27">
        <v>20136000</v>
      </c>
    </row>
    <row r="20" spans="2:10" ht="56.25" customHeight="1" x14ac:dyDescent="0.35">
      <c r="B20" s="102" t="s">
        <v>30</v>
      </c>
      <c r="C20" s="102"/>
      <c r="D20" s="102"/>
      <c r="E20" s="102"/>
      <c r="F20" s="102"/>
      <c r="G20" s="102"/>
      <c r="H20" s="102"/>
    </row>
    <row r="22" spans="2:10" x14ac:dyDescent="0.35">
      <c r="B22" t="s">
        <v>20</v>
      </c>
    </row>
    <row r="24" spans="2:10" ht="77.25" customHeight="1" x14ac:dyDescent="0.35">
      <c r="B24" s="11" t="s">
        <v>3</v>
      </c>
      <c r="C24" s="135" t="s">
        <v>21</v>
      </c>
      <c r="D24" s="136"/>
      <c r="E24" s="136"/>
      <c r="F24" s="137"/>
      <c r="G24" s="10" t="s">
        <v>22</v>
      </c>
      <c r="H24" s="13" t="s">
        <v>23</v>
      </c>
    </row>
    <row r="25" spans="2:10" ht="20.25" customHeight="1" x14ac:dyDescent="0.35">
      <c r="B25" s="11">
        <v>1</v>
      </c>
      <c r="C25" s="105">
        <v>2</v>
      </c>
      <c r="D25" s="134"/>
      <c r="E25" s="134"/>
      <c r="F25" s="106"/>
      <c r="G25" s="16">
        <v>3</v>
      </c>
      <c r="H25" s="16">
        <v>4</v>
      </c>
    </row>
    <row r="26" spans="2:10" ht="20.25" customHeight="1" x14ac:dyDescent="0.35">
      <c r="B26" s="123" t="s">
        <v>18</v>
      </c>
      <c r="C26" s="124"/>
      <c r="D26" s="124"/>
      <c r="E26" s="124"/>
      <c r="F26" s="124"/>
      <c r="G26" s="124"/>
      <c r="H26" s="125"/>
    </row>
    <row r="27" spans="2:10" x14ac:dyDescent="0.35">
      <c r="B27" s="4">
        <v>1</v>
      </c>
      <c r="C27" s="98" t="s">
        <v>24</v>
      </c>
      <c r="D27" s="138"/>
      <c r="E27" s="138"/>
      <c r="F27" s="99"/>
      <c r="G27" s="4"/>
      <c r="H27" s="4"/>
    </row>
    <row r="28" spans="2:10" x14ac:dyDescent="0.35">
      <c r="B28" s="14"/>
      <c r="C28" s="130" t="s">
        <v>25</v>
      </c>
      <c r="D28" s="131"/>
      <c r="E28" s="131"/>
      <c r="F28" s="132"/>
      <c r="G28" s="51">
        <v>20136000</v>
      </c>
      <c r="H28" s="21">
        <f>G28*22%</f>
        <v>4429920</v>
      </c>
    </row>
    <row r="29" spans="2:10" ht="30.75" customHeight="1" x14ac:dyDescent="0.35">
      <c r="B29" s="4">
        <v>2</v>
      </c>
      <c r="C29" s="127" t="s">
        <v>26</v>
      </c>
      <c r="D29" s="128"/>
      <c r="E29" s="128"/>
      <c r="F29" s="129"/>
      <c r="G29" s="4"/>
      <c r="H29" s="4"/>
    </row>
    <row r="30" spans="2:10" ht="45.75" customHeight="1" x14ac:dyDescent="0.35">
      <c r="B30" s="4">
        <v>2.1</v>
      </c>
      <c r="C30" s="127" t="s">
        <v>27</v>
      </c>
      <c r="D30" s="128"/>
      <c r="E30" s="128"/>
      <c r="F30" s="129"/>
      <c r="G30" s="51">
        <v>20136000</v>
      </c>
      <c r="H30" s="21">
        <f>G30*2.9%</f>
        <v>583944</v>
      </c>
    </row>
    <row r="31" spans="2:10" ht="30" customHeight="1" x14ac:dyDescent="0.35">
      <c r="B31" s="4">
        <v>2.2999999999999998</v>
      </c>
      <c r="C31" s="127" t="s">
        <v>28</v>
      </c>
      <c r="D31" s="128"/>
      <c r="E31" s="128"/>
      <c r="F31" s="129"/>
      <c r="G31" s="51">
        <v>20136000</v>
      </c>
      <c r="H31" s="21">
        <f>G31*0.2%</f>
        <v>40272</v>
      </c>
    </row>
    <row r="32" spans="2:10" ht="30.75" customHeight="1" x14ac:dyDescent="0.35">
      <c r="B32" s="4">
        <v>3</v>
      </c>
      <c r="C32" s="127" t="s">
        <v>29</v>
      </c>
      <c r="D32" s="128"/>
      <c r="E32" s="128"/>
      <c r="F32" s="129"/>
      <c r="G32" s="51">
        <v>20136000</v>
      </c>
      <c r="H32" s="21">
        <f>H33-H28-H30-H31</f>
        <v>1026864</v>
      </c>
    </row>
    <row r="33" spans="2:15" x14ac:dyDescent="0.35">
      <c r="B33" s="4"/>
      <c r="C33" s="120" t="s">
        <v>17</v>
      </c>
      <c r="D33" s="121"/>
      <c r="E33" s="121"/>
      <c r="F33" s="122"/>
      <c r="G33" s="4"/>
      <c r="H33" s="27">
        <v>6081000</v>
      </c>
    </row>
    <row r="35" spans="2:15" ht="31.5" customHeight="1" x14ac:dyDescent="0.35">
      <c r="B35" s="102" t="s">
        <v>40</v>
      </c>
      <c r="C35" s="102"/>
      <c r="D35" s="102"/>
      <c r="E35" s="102"/>
      <c r="F35" s="102"/>
      <c r="G35" s="102"/>
    </row>
    <row r="37" spans="2:15" x14ac:dyDescent="0.35">
      <c r="B37" t="s">
        <v>31</v>
      </c>
    </row>
    <row r="39" spans="2:15" ht="78.5" x14ac:dyDescent="0.35">
      <c r="B39" s="12" t="s">
        <v>3</v>
      </c>
      <c r="C39" s="15" t="s">
        <v>32</v>
      </c>
      <c r="D39" s="10" t="s">
        <v>33</v>
      </c>
      <c r="E39" s="12" t="s">
        <v>34</v>
      </c>
      <c r="F39" s="12" t="s">
        <v>35</v>
      </c>
      <c r="G39" s="12" t="s">
        <v>44</v>
      </c>
    </row>
    <row r="40" spans="2:15" x14ac:dyDescent="0.35">
      <c r="B40" s="17">
        <v>1</v>
      </c>
      <c r="C40" s="17">
        <v>2</v>
      </c>
      <c r="D40" s="17">
        <v>3</v>
      </c>
      <c r="E40" s="17">
        <v>4</v>
      </c>
      <c r="F40" s="17">
        <v>5</v>
      </c>
      <c r="G40" s="17">
        <v>6</v>
      </c>
      <c r="J40" s="58" t="s">
        <v>144</v>
      </c>
      <c r="K40" s="59" t="s">
        <v>145</v>
      </c>
      <c r="L40" s="59" t="s">
        <v>146</v>
      </c>
      <c r="N40" s="95"/>
      <c r="O40" s="95"/>
    </row>
    <row r="41" spans="2:15" x14ac:dyDescent="0.35">
      <c r="B41" s="107" t="s">
        <v>18</v>
      </c>
      <c r="C41" s="108"/>
      <c r="D41" s="108"/>
      <c r="E41" s="108"/>
      <c r="F41" s="108"/>
      <c r="G41" s="109"/>
    </row>
    <row r="42" spans="2:15" x14ac:dyDescent="0.35">
      <c r="B42" s="9">
        <v>1</v>
      </c>
      <c r="C42" s="9" t="s">
        <v>36</v>
      </c>
      <c r="D42" s="51">
        <v>1940</v>
      </c>
      <c r="E42" s="4">
        <v>9</v>
      </c>
      <c r="F42" s="4">
        <v>1</v>
      </c>
      <c r="G42" s="51">
        <f>D42*E42*F42-10</f>
        <v>17450</v>
      </c>
      <c r="J42" s="52">
        <v>17450</v>
      </c>
      <c r="K42" s="52"/>
      <c r="L42" s="52">
        <f>J42-K42</f>
        <v>17450</v>
      </c>
      <c r="M42" s="52"/>
      <c r="N42" s="52"/>
      <c r="O42" s="52"/>
    </row>
    <row r="43" spans="2:15" x14ac:dyDescent="0.35">
      <c r="B43" s="9">
        <v>2</v>
      </c>
      <c r="C43" s="9" t="s">
        <v>37</v>
      </c>
      <c r="D43" s="51">
        <v>550</v>
      </c>
      <c r="E43" s="4">
        <v>7</v>
      </c>
      <c r="F43" s="4">
        <v>3</v>
      </c>
      <c r="G43" s="51">
        <f>D43*E43*F43</f>
        <v>11550</v>
      </c>
      <c r="J43" s="52">
        <v>11550</v>
      </c>
      <c r="K43" s="52"/>
      <c r="L43" s="52">
        <f>J43-K43</f>
        <v>11550</v>
      </c>
      <c r="M43" s="52"/>
      <c r="N43" s="52"/>
      <c r="O43" s="52"/>
    </row>
    <row r="44" spans="2:15" x14ac:dyDescent="0.35">
      <c r="B44" s="9">
        <v>3</v>
      </c>
      <c r="C44" s="9" t="s">
        <v>38</v>
      </c>
      <c r="D44" s="51">
        <v>200</v>
      </c>
      <c r="E44" s="4">
        <v>7</v>
      </c>
      <c r="F44" s="4">
        <v>5</v>
      </c>
      <c r="G44" s="51">
        <f>D44*E44*F44</f>
        <v>7000</v>
      </c>
      <c r="J44" s="52">
        <v>7000</v>
      </c>
      <c r="K44" s="52"/>
      <c r="L44" s="52">
        <f>J44-K44</f>
        <v>7000</v>
      </c>
      <c r="M44" s="52"/>
      <c r="N44" s="52"/>
      <c r="O44" s="52"/>
    </row>
    <row r="45" spans="2:15" x14ac:dyDescent="0.35">
      <c r="B45" s="9"/>
      <c r="C45" s="43" t="s">
        <v>17</v>
      </c>
      <c r="D45" s="4"/>
      <c r="E45" s="4"/>
      <c r="F45" s="4"/>
      <c r="G45" s="27">
        <f>SUM(G42:G44)</f>
        <v>36000</v>
      </c>
      <c r="J45" s="45">
        <f>SUM(J42:J44)</f>
        <v>36000</v>
      </c>
      <c r="K45" s="45">
        <f>SUM(K42:K44)</f>
        <v>0</v>
      </c>
      <c r="L45" s="45">
        <f>SUM(L42:L44)</f>
        <v>36000</v>
      </c>
      <c r="M45" s="45"/>
      <c r="N45" s="45"/>
      <c r="O45" s="45"/>
    </row>
    <row r="46" spans="2:15" x14ac:dyDescent="0.35">
      <c r="B46" s="30"/>
      <c r="C46" s="30"/>
      <c r="D46" s="30"/>
      <c r="E46" s="30"/>
      <c r="F46" s="30"/>
      <c r="G46" s="30"/>
    </row>
    <row r="47" spans="2:15" ht="32.25" customHeight="1" x14ac:dyDescent="0.35">
      <c r="B47" s="102" t="s">
        <v>92</v>
      </c>
      <c r="C47" s="102"/>
      <c r="D47" s="102"/>
      <c r="E47" s="102"/>
      <c r="F47" s="102"/>
      <c r="G47" s="102"/>
    </row>
    <row r="48" spans="2:15" ht="21" customHeight="1" x14ac:dyDescent="0.35"/>
    <row r="49" spans="2:15" x14ac:dyDescent="0.35">
      <c r="B49" t="s">
        <v>31</v>
      </c>
    </row>
    <row r="51" spans="2:15" ht="58" x14ac:dyDescent="0.35">
      <c r="B51" s="12" t="s">
        <v>3</v>
      </c>
      <c r="C51" s="15" t="s">
        <v>32</v>
      </c>
      <c r="D51" s="10" t="s">
        <v>41</v>
      </c>
      <c r="E51" s="12" t="s">
        <v>42</v>
      </c>
      <c r="F51" s="12" t="s">
        <v>43</v>
      </c>
      <c r="G51" s="12" t="s">
        <v>44</v>
      </c>
    </row>
    <row r="52" spans="2:15" x14ac:dyDescent="0.35">
      <c r="B52" s="17">
        <v>1</v>
      </c>
      <c r="C52" s="17">
        <v>2</v>
      </c>
      <c r="D52" s="17">
        <v>3</v>
      </c>
      <c r="E52" s="17">
        <v>4</v>
      </c>
      <c r="F52" s="17">
        <v>5</v>
      </c>
      <c r="G52" s="17">
        <v>6</v>
      </c>
      <c r="J52" s="58" t="s">
        <v>144</v>
      </c>
      <c r="K52" s="59" t="s">
        <v>145</v>
      </c>
      <c r="L52" s="59" t="s">
        <v>146</v>
      </c>
      <c r="N52" s="95"/>
      <c r="O52" s="95"/>
    </row>
    <row r="53" spans="2:15" x14ac:dyDescent="0.35">
      <c r="B53" s="24" t="s">
        <v>39</v>
      </c>
      <c r="C53" s="25"/>
      <c r="D53" s="25"/>
      <c r="E53" s="25"/>
      <c r="F53" s="25"/>
      <c r="G53" s="26"/>
      <c r="H53" s="58" t="s">
        <v>148</v>
      </c>
      <c r="J53" s="44">
        <v>170000</v>
      </c>
      <c r="L53" s="64">
        <f>J53-K53</f>
        <v>170000</v>
      </c>
    </row>
    <row r="54" spans="2:15" ht="58" x14ac:dyDescent="0.35">
      <c r="B54" s="9">
        <v>1</v>
      </c>
      <c r="C54" s="5" t="s">
        <v>93</v>
      </c>
      <c r="D54" s="4">
        <v>41</v>
      </c>
      <c r="E54" s="4">
        <v>1</v>
      </c>
      <c r="F54" s="51">
        <v>10000</v>
      </c>
      <c r="G54" s="51">
        <f>D54*E54*F54</f>
        <v>410000</v>
      </c>
      <c r="H54" s="58" t="s">
        <v>149</v>
      </c>
      <c r="J54" s="52">
        <v>240000</v>
      </c>
      <c r="K54" s="52"/>
      <c r="L54" s="64">
        <f>J54-K54</f>
        <v>240000</v>
      </c>
      <c r="M54" s="52"/>
      <c r="N54" s="52"/>
      <c r="O54" s="52"/>
    </row>
    <row r="55" spans="2:15" x14ac:dyDescent="0.35">
      <c r="B55" s="9">
        <v>2</v>
      </c>
      <c r="C55" s="5" t="s">
        <v>97</v>
      </c>
      <c r="D55" s="4">
        <v>15</v>
      </c>
      <c r="E55" s="4">
        <v>12</v>
      </c>
      <c r="F55" s="51">
        <v>1750</v>
      </c>
      <c r="G55" s="51">
        <f>D55*E55*F55</f>
        <v>315000</v>
      </c>
      <c r="J55" s="52">
        <v>315000</v>
      </c>
      <c r="K55" s="52"/>
      <c r="L55" s="64">
        <f>J55-K55</f>
        <v>315000</v>
      </c>
      <c r="M55" s="52"/>
      <c r="N55" s="52"/>
      <c r="O55" s="52"/>
    </row>
    <row r="56" spans="2:15" x14ac:dyDescent="0.35">
      <c r="B56" s="9"/>
      <c r="C56" s="43" t="s">
        <v>17</v>
      </c>
      <c r="D56" s="4"/>
      <c r="E56" s="4"/>
      <c r="F56" s="4"/>
      <c r="G56" s="23">
        <f>SUM(G54:G55)</f>
        <v>725000</v>
      </c>
      <c r="J56" s="45">
        <f>SUM(J53:J55)</f>
        <v>725000</v>
      </c>
      <c r="K56" s="45">
        <f>SUM(K53:K55)</f>
        <v>0</v>
      </c>
      <c r="L56" s="45">
        <f>SUM(L53:L55)</f>
        <v>725000</v>
      </c>
      <c r="M56" s="45"/>
      <c r="N56" s="45"/>
      <c r="O56" s="45"/>
    </row>
    <row r="57" spans="2:15" x14ac:dyDescent="0.35">
      <c r="B57" s="30"/>
      <c r="C57" s="30"/>
      <c r="D57" s="30"/>
      <c r="E57" s="30"/>
      <c r="F57" s="30"/>
      <c r="G57" s="30"/>
    </row>
    <row r="58" spans="2:15" ht="42" customHeight="1" x14ac:dyDescent="0.35">
      <c r="B58" s="113" t="s">
        <v>45</v>
      </c>
      <c r="C58" s="113"/>
      <c r="D58" s="113"/>
      <c r="E58" s="113"/>
      <c r="F58" s="113"/>
      <c r="G58" s="113"/>
      <c r="H58" s="18"/>
      <c r="I58" s="18"/>
    </row>
    <row r="60" spans="2:15" x14ac:dyDescent="0.35">
      <c r="B60" t="s">
        <v>46</v>
      </c>
    </row>
    <row r="62" spans="2:15" ht="58" x14ac:dyDescent="0.35">
      <c r="B62" s="12" t="s">
        <v>3</v>
      </c>
      <c r="C62" s="15" t="s">
        <v>32</v>
      </c>
      <c r="D62" s="13" t="s">
        <v>48</v>
      </c>
      <c r="E62" s="12" t="s">
        <v>50</v>
      </c>
      <c r="F62" s="12" t="s">
        <v>49</v>
      </c>
      <c r="G62" s="12" t="s">
        <v>44</v>
      </c>
    </row>
    <row r="63" spans="2:15" x14ac:dyDescent="0.35">
      <c r="B63" s="17">
        <v>1</v>
      </c>
      <c r="C63" s="17">
        <v>2</v>
      </c>
      <c r="D63" s="17">
        <v>3</v>
      </c>
      <c r="E63" s="17">
        <v>4</v>
      </c>
      <c r="F63" s="17">
        <v>5</v>
      </c>
      <c r="G63" s="17">
        <v>6</v>
      </c>
      <c r="J63" s="58" t="s">
        <v>144</v>
      </c>
      <c r="K63" s="59" t="s">
        <v>145</v>
      </c>
      <c r="L63" s="59" t="s">
        <v>146</v>
      </c>
      <c r="N63" s="95"/>
      <c r="O63" s="95"/>
    </row>
    <row r="64" spans="2:15" x14ac:dyDescent="0.35">
      <c r="B64" s="107" t="s">
        <v>39</v>
      </c>
      <c r="C64" s="108"/>
      <c r="D64" s="108"/>
      <c r="E64" s="108"/>
      <c r="F64" s="108"/>
      <c r="G64" s="109"/>
    </row>
    <row r="65" spans="2:15" ht="29" x14ac:dyDescent="0.35">
      <c r="B65" s="9">
        <v>1</v>
      </c>
      <c r="C65" s="5" t="s">
        <v>47</v>
      </c>
      <c r="D65" s="51">
        <v>56</v>
      </c>
      <c r="E65" s="4">
        <v>35</v>
      </c>
      <c r="F65" s="4">
        <v>172</v>
      </c>
      <c r="G65" s="51">
        <v>335000</v>
      </c>
      <c r="J65" s="52">
        <v>335000</v>
      </c>
      <c r="K65" s="52"/>
      <c r="L65" s="52">
        <f>J65-K65</f>
        <v>335000</v>
      </c>
      <c r="M65" s="52"/>
      <c r="N65" s="52"/>
      <c r="O65" s="52"/>
    </row>
    <row r="66" spans="2:15" x14ac:dyDescent="0.35">
      <c r="B66" s="9"/>
      <c r="C66" s="43" t="s">
        <v>17</v>
      </c>
      <c r="D66" s="4"/>
      <c r="E66" s="4"/>
      <c r="F66" s="4"/>
      <c r="G66" s="27">
        <f>SUM(G65)</f>
        <v>335000</v>
      </c>
      <c r="J66" s="45">
        <f>SUM(J65)</f>
        <v>335000</v>
      </c>
      <c r="K66" s="45">
        <f>SUM(K65)</f>
        <v>0</v>
      </c>
      <c r="L66" s="45">
        <f>SUM(L65)</f>
        <v>335000</v>
      </c>
      <c r="M66" s="45"/>
      <c r="N66" s="45"/>
      <c r="O66" s="45"/>
    </row>
    <row r="68" spans="2:15" ht="44.25" customHeight="1" x14ac:dyDescent="0.35">
      <c r="B68" s="113" t="s">
        <v>51</v>
      </c>
      <c r="C68" s="113"/>
      <c r="D68" s="113"/>
      <c r="E68" s="113"/>
      <c r="F68" s="113"/>
      <c r="G68" s="113"/>
    </row>
    <row r="70" spans="2:15" ht="78" x14ac:dyDescent="0.35">
      <c r="B70" s="12" t="s">
        <v>3</v>
      </c>
      <c r="C70" s="105" t="s">
        <v>32</v>
      </c>
      <c r="D70" s="106"/>
      <c r="E70" s="12" t="s">
        <v>55</v>
      </c>
      <c r="F70" s="12" t="s">
        <v>56</v>
      </c>
      <c r="G70" s="13" t="s">
        <v>57</v>
      </c>
    </row>
    <row r="71" spans="2:15" x14ac:dyDescent="0.35">
      <c r="B71" s="17">
        <v>1</v>
      </c>
      <c r="C71" s="103">
        <v>2</v>
      </c>
      <c r="D71" s="104"/>
      <c r="E71" s="17">
        <v>3</v>
      </c>
      <c r="F71" s="17">
        <v>4</v>
      </c>
      <c r="G71" s="17">
        <v>5</v>
      </c>
      <c r="J71" s="58" t="s">
        <v>144</v>
      </c>
      <c r="K71" s="59" t="s">
        <v>145</v>
      </c>
      <c r="L71" s="59" t="s">
        <v>146</v>
      </c>
      <c r="N71" s="95"/>
      <c r="O71" s="95"/>
    </row>
    <row r="72" spans="2:15" x14ac:dyDescent="0.35">
      <c r="B72" s="107" t="s">
        <v>18</v>
      </c>
      <c r="C72" s="108"/>
      <c r="D72" s="108"/>
      <c r="E72" s="108"/>
      <c r="F72" s="108"/>
      <c r="G72" s="109"/>
    </row>
    <row r="73" spans="2:15" x14ac:dyDescent="0.35">
      <c r="B73" s="110" t="s">
        <v>52</v>
      </c>
      <c r="C73" s="126"/>
      <c r="D73" s="126"/>
      <c r="E73" s="126"/>
      <c r="F73" s="126"/>
      <c r="G73" s="111"/>
    </row>
    <row r="74" spans="2:15" x14ac:dyDescent="0.35">
      <c r="B74" s="9">
        <v>1</v>
      </c>
      <c r="C74" s="96" t="s">
        <v>53</v>
      </c>
      <c r="D74" s="97"/>
      <c r="E74" s="4"/>
      <c r="F74" s="4"/>
      <c r="G74" s="51">
        <v>40000</v>
      </c>
      <c r="J74" s="52">
        <v>40000</v>
      </c>
      <c r="K74" s="52"/>
      <c r="L74" s="52">
        <f>J74-K74</f>
        <v>40000</v>
      </c>
      <c r="M74" s="52"/>
      <c r="N74" s="52"/>
      <c r="O74" s="52"/>
    </row>
    <row r="75" spans="2:15" x14ac:dyDescent="0.35">
      <c r="B75" s="9"/>
      <c r="C75" s="110" t="s">
        <v>17</v>
      </c>
      <c r="D75" s="111"/>
      <c r="E75" s="4"/>
      <c r="F75" s="4"/>
      <c r="G75" s="27">
        <f>SUM(G74)</f>
        <v>40000</v>
      </c>
      <c r="J75" s="52"/>
      <c r="K75" s="45"/>
      <c r="L75" s="52"/>
      <c r="M75" s="45"/>
      <c r="N75" s="45"/>
      <c r="O75" s="45"/>
    </row>
    <row r="76" spans="2:15" x14ac:dyDescent="0.35">
      <c r="B76" s="110" t="s">
        <v>58</v>
      </c>
      <c r="C76" s="126"/>
      <c r="D76" s="126"/>
      <c r="E76" s="126"/>
      <c r="F76" s="126"/>
      <c r="G76" s="111"/>
      <c r="J76" s="52"/>
      <c r="K76" s="52"/>
      <c r="L76" s="52"/>
      <c r="M76" s="52"/>
      <c r="N76" s="52"/>
      <c r="O76" s="52"/>
    </row>
    <row r="77" spans="2:15" x14ac:dyDescent="0.35">
      <c r="B77" s="9">
        <v>1</v>
      </c>
      <c r="C77" s="96" t="s">
        <v>54</v>
      </c>
      <c r="D77" s="97"/>
      <c r="E77" s="4"/>
      <c r="F77" s="4"/>
      <c r="G77" s="51">
        <v>4000</v>
      </c>
      <c r="J77" s="52">
        <v>4000</v>
      </c>
      <c r="K77" s="52"/>
      <c r="L77" s="52">
        <f>J77-K77</f>
        <v>4000</v>
      </c>
      <c r="M77" s="52"/>
      <c r="N77" s="52"/>
      <c r="O77" s="52"/>
    </row>
    <row r="78" spans="2:15" x14ac:dyDescent="0.35">
      <c r="B78" s="9">
        <v>2</v>
      </c>
      <c r="C78" s="96" t="s">
        <v>140</v>
      </c>
      <c r="D78" s="97"/>
      <c r="E78" s="4"/>
      <c r="F78" s="4"/>
      <c r="G78" s="51">
        <v>10000</v>
      </c>
      <c r="J78" s="52">
        <v>10000</v>
      </c>
      <c r="K78" s="52">
        <v>3865</v>
      </c>
      <c r="L78" s="52">
        <f>J78-K78</f>
        <v>6135</v>
      </c>
      <c r="M78" s="52"/>
      <c r="N78" s="52"/>
      <c r="O78" s="52"/>
    </row>
    <row r="79" spans="2:15" x14ac:dyDescent="0.35">
      <c r="B79" s="9"/>
      <c r="C79" s="110" t="s">
        <v>17</v>
      </c>
      <c r="D79" s="111"/>
      <c r="E79" s="4"/>
      <c r="F79" s="4"/>
      <c r="G79" s="27">
        <f>SUM(G77:G78)</f>
        <v>14000</v>
      </c>
      <c r="J79" s="52"/>
      <c r="K79" s="45"/>
      <c r="L79" s="45"/>
      <c r="M79" s="45"/>
      <c r="N79" s="45"/>
      <c r="O79" s="45"/>
    </row>
    <row r="80" spans="2:15" ht="15.5" x14ac:dyDescent="0.35">
      <c r="B80" s="4"/>
      <c r="C80" s="100" t="s">
        <v>19</v>
      </c>
      <c r="D80" s="101"/>
      <c r="E80" s="4"/>
      <c r="F80" s="4"/>
      <c r="G80" s="29">
        <f>G75+G79</f>
        <v>54000</v>
      </c>
      <c r="J80" s="45">
        <f>SUM(J74:J79)</f>
        <v>54000</v>
      </c>
      <c r="K80" s="45">
        <f>SUM(K74:K79)</f>
        <v>3865</v>
      </c>
      <c r="L80" s="45">
        <f>SUM(L74:L79)</f>
        <v>50135</v>
      </c>
      <c r="M80" s="45"/>
      <c r="N80" s="45"/>
      <c r="O80" s="45"/>
    </row>
    <row r="82" spans="2:15" ht="32" customHeight="1" x14ac:dyDescent="0.35">
      <c r="B82" s="113" t="s">
        <v>59</v>
      </c>
      <c r="C82" s="113"/>
      <c r="D82" s="113"/>
      <c r="E82" s="113"/>
      <c r="F82" s="113"/>
      <c r="G82" s="113"/>
    </row>
    <row r="84" spans="2:15" ht="15.5" customHeight="1" x14ac:dyDescent="0.35">
      <c r="B84" s="102" t="s">
        <v>61</v>
      </c>
      <c r="C84" s="102"/>
      <c r="D84" s="102"/>
      <c r="E84" s="102"/>
      <c r="F84" s="102"/>
      <c r="G84" s="102"/>
    </row>
    <row r="86" spans="2:15" x14ac:dyDescent="0.35">
      <c r="B86" t="s">
        <v>60</v>
      </c>
    </row>
    <row r="88" spans="2:15" ht="29" x14ac:dyDescent="0.35">
      <c r="B88" s="12" t="s">
        <v>3</v>
      </c>
      <c r="C88" s="19" t="s">
        <v>32</v>
      </c>
      <c r="D88" s="13" t="s">
        <v>64</v>
      </c>
      <c r="E88" s="12" t="s">
        <v>65</v>
      </c>
      <c r="F88" s="12" t="s">
        <v>66</v>
      </c>
      <c r="G88" s="12" t="s">
        <v>44</v>
      </c>
    </row>
    <row r="89" spans="2:15" x14ac:dyDescent="0.35">
      <c r="B89" s="17">
        <v>1</v>
      </c>
      <c r="C89" s="17">
        <v>2</v>
      </c>
      <c r="D89" s="17">
        <v>3</v>
      </c>
      <c r="E89" s="17">
        <v>4</v>
      </c>
      <c r="F89" s="17">
        <v>5</v>
      </c>
      <c r="G89" s="17">
        <v>6</v>
      </c>
      <c r="J89" s="58" t="s">
        <v>144</v>
      </c>
      <c r="K89" s="59" t="s">
        <v>145</v>
      </c>
      <c r="L89" s="59" t="s">
        <v>146</v>
      </c>
      <c r="N89" s="95"/>
      <c r="O89" s="95"/>
    </row>
    <row r="90" spans="2:15" x14ac:dyDescent="0.35">
      <c r="B90" s="107" t="s">
        <v>18</v>
      </c>
      <c r="C90" s="108"/>
      <c r="D90" s="108"/>
      <c r="E90" s="108"/>
      <c r="F90" s="108"/>
      <c r="G90" s="109"/>
    </row>
    <row r="91" spans="2:15" x14ac:dyDescent="0.35">
      <c r="B91" s="9">
        <v>1</v>
      </c>
      <c r="C91" s="9" t="s">
        <v>62</v>
      </c>
      <c r="D91" s="4">
        <v>1</v>
      </c>
      <c r="E91" s="4">
        <v>12</v>
      </c>
      <c r="F91" s="51">
        <v>2666.67</v>
      </c>
      <c r="G91" s="51">
        <f>E91*F91-0.04</f>
        <v>32000</v>
      </c>
      <c r="J91" s="52">
        <v>32000</v>
      </c>
      <c r="K91" s="52">
        <v>2360</v>
      </c>
      <c r="L91" s="52">
        <f>J91-K91</f>
        <v>29640</v>
      </c>
      <c r="M91" s="52"/>
      <c r="N91" s="52"/>
      <c r="O91" s="52"/>
    </row>
    <row r="92" spans="2:15" x14ac:dyDescent="0.35">
      <c r="B92" s="9"/>
      <c r="C92" s="43" t="s">
        <v>17</v>
      </c>
      <c r="D92" s="4"/>
      <c r="E92" s="4"/>
      <c r="F92" s="51"/>
      <c r="G92" s="27">
        <f>SUM(G91:G91)</f>
        <v>32000</v>
      </c>
      <c r="J92" s="52"/>
      <c r="K92" s="45"/>
      <c r="L92" s="45"/>
      <c r="M92" s="45"/>
      <c r="N92" s="45"/>
      <c r="O92" s="45"/>
    </row>
    <row r="93" spans="2:15" x14ac:dyDescent="0.35">
      <c r="B93" s="107" t="s">
        <v>117</v>
      </c>
      <c r="C93" s="108"/>
      <c r="D93" s="108"/>
      <c r="E93" s="108"/>
      <c r="F93" s="108"/>
      <c r="G93" s="109"/>
      <c r="J93" s="52"/>
      <c r="K93" s="52"/>
      <c r="L93" s="52"/>
      <c r="M93" s="52"/>
      <c r="N93" s="52"/>
      <c r="O93" s="52"/>
    </row>
    <row r="94" spans="2:15" x14ac:dyDescent="0.35">
      <c r="B94" s="9">
        <v>1</v>
      </c>
      <c r="C94" s="9" t="s">
        <v>63</v>
      </c>
      <c r="D94" s="33">
        <v>1</v>
      </c>
      <c r="E94" s="4">
        <v>12</v>
      </c>
      <c r="F94" s="51">
        <v>1666.67</v>
      </c>
      <c r="G94" s="51">
        <f>E94*F94-0.04</f>
        <v>20000</v>
      </c>
      <c r="J94" s="52">
        <v>20000</v>
      </c>
      <c r="K94" s="52">
        <v>2660.73</v>
      </c>
      <c r="L94" s="52">
        <f>J94-K94</f>
        <v>17339.27</v>
      </c>
      <c r="M94" s="52"/>
      <c r="N94" s="52"/>
      <c r="O94" s="52"/>
    </row>
    <row r="95" spans="2:15" x14ac:dyDescent="0.35">
      <c r="B95" s="9"/>
      <c r="C95" s="110" t="s">
        <v>17</v>
      </c>
      <c r="D95" s="111"/>
      <c r="E95" s="4"/>
      <c r="F95" s="4"/>
      <c r="G95" s="27">
        <f>SUM(G94:G94)</f>
        <v>20000</v>
      </c>
      <c r="J95" s="45"/>
      <c r="K95" s="45"/>
      <c r="L95" s="45"/>
      <c r="M95" s="45"/>
      <c r="N95" s="45"/>
      <c r="O95" s="45"/>
    </row>
    <row r="96" spans="2:15" ht="15.5" x14ac:dyDescent="0.35">
      <c r="B96" s="4"/>
      <c r="C96" s="34" t="s">
        <v>19</v>
      </c>
      <c r="D96" s="4"/>
      <c r="E96" s="4"/>
      <c r="F96" s="4"/>
      <c r="G96" s="29">
        <f>G92+G95</f>
        <v>52000</v>
      </c>
      <c r="J96" s="45">
        <f>SUM(J91:J95)</f>
        <v>52000</v>
      </c>
      <c r="K96" s="45">
        <f>SUM(K91:K95)</f>
        <v>5020.7299999999996</v>
      </c>
      <c r="L96" s="45">
        <f>SUM(L91:L95)</f>
        <v>46979.270000000004</v>
      </c>
      <c r="M96" s="45"/>
      <c r="N96" s="45"/>
      <c r="O96" s="45"/>
    </row>
    <row r="97" spans="2:15" x14ac:dyDescent="0.35">
      <c r="B97" s="30"/>
      <c r="C97" s="30"/>
      <c r="D97" s="30"/>
      <c r="E97" s="30"/>
      <c r="F97" s="30"/>
      <c r="G97" s="30"/>
    </row>
    <row r="98" spans="2:15" ht="15.75" customHeight="1" x14ac:dyDescent="0.35">
      <c r="B98" s="102" t="s">
        <v>106</v>
      </c>
      <c r="C98" s="102"/>
      <c r="D98" s="102"/>
      <c r="E98" s="102"/>
      <c r="F98" s="102"/>
      <c r="G98" s="102"/>
    </row>
    <row r="100" spans="2:15" x14ac:dyDescent="0.35">
      <c r="B100" t="s">
        <v>60</v>
      </c>
    </row>
    <row r="102" spans="2:15" ht="43.5" x14ac:dyDescent="0.35">
      <c r="B102" s="12" t="s">
        <v>3</v>
      </c>
      <c r="C102" s="39" t="s">
        <v>32</v>
      </c>
      <c r="D102" s="40"/>
      <c r="E102" s="12" t="s">
        <v>107</v>
      </c>
      <c r="F102" s="12" t="s">
        <v>108</v>
      </c>
      <c r="G102" s="13" t="s">
        <v>67</v>
      </c>
    </row>
    <row r="103" spans="2:15" x14ac:dyDescent="0.35">
      <c r="B103" s="17">
        <v>1</v>
      </c>
      <c r="C103" s="41">
        <v>2</v>
      </c>
      <c r="D103" s="42"/>
      <c r="E103" s="17">
        <v>3</v>
      </c>
      <c r="F103" s="17">
        <v>4</v>
      </c>
      <c r="G103" s="17">
        <v>5</v>
      </c>
      <c r="J103" s="58" t="s">
        <v>144</v>
      </c>
      <c r="K103" s="59" t="s">
        <v>145</v>
      </c>
      <c r="L103" s="59" t="s">
        <v>146</v>
      </c>
      <c r="N103" s="95"/>
      <c r="O103" s="95"/>
    </row>
    <row r="104" spans="2:15" x14ac:dyDescent="0.35">
      <c r="B104" s="24" t="s">
        <v>18</v>
      </c>
      <c r="C104" s="25"/>
      <c r="D104" s="25"/>
      <c r="E104" s="25"/>
      <c r="F104" s="25"/>
      <c r="G104" s="26"/>
    </row>
    <row r="105" spans="2:15" x14ac:dyDescent="0.35">
      <c r="B105" s="9">
        <v>1</v>
      </c>
      <c r="C105" s="96" t="s">
        <v>109</v>
      </c>
      <c r="D105" s="97"/>
      <c r="E105" s="4">
        <v>18</v>
      </c>
      <c r="F105" s="51">
        <v>2000</v>
      </c>
      <c r="G105" s="51">
        <f>E105*F105</f>
        <v>36000</v>
      </c>
      <c r="J105" s="52">
        <v>36000</v>
      </c>
      <c r="K105" s="52">
        <v>6693</v>
      </c>
      <c r="L105" s="52">
        <f>J105-K105</f>
        <v>29307</v>
      </c>
      <c r="M105" s="52"/>
      <c r="N105" s="52"/>
      <c r="O105" s="52"/>
    </row>
    <row r="106" spans="2:15" x14ac:dyDescent="0.35">
      <c r="B106" s="9"/>
      <c r="C106" s="110" t="s">
        <v>17</v>
      </c>
      <c r="D106" s="111"/>
      <c r="E106" s="4"/>
      <c r="F106" s="51"/>
      <c r="G106" s="27">
        <f>SUM(G105)</f>
        <v>36000</v>
      </c>
      <c r="J106" s="45">
        <f>SUM(J105)</f>
        <v>36000</v>
      </c>
      <c r="K106" s="45">
        <f>SUM(K105)</f>
        <v>6693</v>
      </c>
      <c r="L106" s="45">
        <f>SUM(L105)</f>
        <v>29307</v>
      </c>
      <c r="M106" s="45"/>
      <c r="N106" s="45"/>
      <c r="O106" s="45"/>
    </row>
    <row r="107" spans="2:15" x14ac:dyDescent="0.35">
      <c r="B107" s="107" t="s">
        <v>39</v>
      </c>
      <c r="C107" s="108"/>
      <c r="D107" s="108"/>
      <c r="E107" s="108"/>
      <c r="F107" s="108"/>
      <c r="G107" s="109"/>
      <c r="J107" s="52"/>
      <c r="K107" s="45"/>
      <c r="L107" s="45"/>
      <c r="M107" s="45"/>
      <c r="N107" s="45"/>
      <c r="O107" s="45"/>
    </row>
    <row r="108" spans="2:15" x14ac:dyDescent="0.35">
      <c r="B108" s="9">
        <v>1</v>
      </c>
      <c r="C108" s="96" t="s">
        <v>141</v>
      </c>
      <c r="D108" s="97"/>
      <c r="E108" s="4">
        <v>25</v>
      </c>
      <c r="F108" s="51">
        <v>2000</v>
      </c>
      <c r="G108" s="51">
        <f>E108*F108</f>
        <v>50000</v>
      </c>
      <c r="J108" s="52">
        <v>50000</v>
      </c>
      <c r="K108" s="45"/>
      <c r="L108" s="63">
        <f>J108-L112</f>
        <v>50000</v>
      </c>
      <c r="M108" s="45"/>
      <c r="N108" s="45"/>
      <c r="O108" s="45"/>
    </row>
    <row r="109" spans="2:15" x14ac:dyDescent="0.35">
      <c r="B109" s="9"/>
      <c r="C109" s="110" t="s">
        <v>17</v>
      </c>
      <c r="D109" s="111"/>
      <c r="E109" s="4"/>
      <c r="F109" s="51"/>
      <c r="G109" s="27">
        <f>SUM(G108)</f>
        <v>50000</v>
      </c>
      <c r="J109" s="45">
        <f>SUM(J108)</f>
        <v>50000</v>
      </c>
      <c r="K109" s="45">
        <f>SUM(K108)</f>
        <v>0</v>
      </c>
      <c r="L109" s="45">
        <f>SUM(L108)</f>
        <v>50000</v>
      </c>
      <c r="M109" s="45"/>
      <c r="N109" s="45"/>
      <c r="O109" s="45"/>
    </row>
    <row r="110" spans="2:15" ht="15.5" x14ac:dyDescent="0.35">
      <c r="B110" s="4"/>
      <c r="C110" s="100" t="s">
        <v>19</v>
      </c>
      <c r="D110" s="101"/>
      <c r="E110" s="4"/>
      <c r="F110" s="4"/>
      <c r="G110" s="29">
        <f>G106+G109</f>
        <v>86000</v>
      </c>
      <c r="J110" s="45">
        <f>J106+J109</f>
        <v>86000</v>
      </c>
      <c r="K110" s="45">
        <f>K106+K109</f>
        <v>6693</v>
      </c>
      <c r="L110" s="45">
        <f>L106+L109</f>
        <v>79307</v>
      </c>
      <c r="M110" s="45"/>
      <c r="N110" s="45"/>
      <c r="O110" s="45"/>
    </row>
    <row r="111" spans="2:15" x14ac:dyDescent="0.35">
      <c r="B111" s="48"/>
      <c r="C111" s="35"/>
      <c r="D111" s="35"/>
      <c r="E111" s="30"/>
      <c r="F111" s="53"/>
      <c r="G111" s="50"/>
      <c r="J111" s="52"/>
      <c r="K111" s="45"/>
      <c r="L111" s="45"/>
      <c r="M111" s="45"/>
      <c r="N111" s="45"/>
      <c r="O111" s="45"/>
    </row>
    <row r="112" spans="2:15" ht="33" customHeight="1" x14ac:dyDescent="0.35">
      <c r="B112" s="102" t="s">
        <v>68</v>
      </c>
      <c r="C112" s="102"/>
      <c r="D112" s="102"/>
      <c r="E112" s="102"/>
      <c r="F112" s="102"/>
      <c r="G112" s="102"/>
    </row>
    <row r="114" spans="2:15" x14ac:dyDescent="0.35">
      <c r="B114" t="s">
        <v>60</v>
      </c>
    </row>
    <row r="116" spans="2:15" ht="43.5" x14ac:dyDescent="0.35">
      <c r="B116" s="12" t="s">
        <v>3</v>
      </c>
      <c r="C116" s="105" t="s">
        <v>32</v>
      </c>
      <c r="D116" s="106"/>
      <c r="E116" s="12" t="s">
        <v>70</v>
      </c>
      <c r="F116" s="12" t="s">
        <v>71</v>
      </c>
      <c r="G116" s="13" t="s">
        <v>67</v>
      </c>
    </row>
    <row r="117" spans="2:15" x14ac:dyDescent="0.35">
      <c r="B117" s="17">
        <v>1</v>
      </c>
      <c r="C117" s="103">
        <v>2</v>
      </c>
      <c r="D117" s="104"/>
      <c r="E117" s="17">
        <v>3</v>
      </c>
      <c r="F117" s="17">
        <v>4</v>
      </c>
      <c r="G117" s="17">
        <v>5</v>
      </c>
      <c r="J117" s="58" t="s">
        <v>144</v>
      </c>
      <c r="K117" s="59" t="s">
        <v>145</v>
      </c>
      <c r="L117" s="59" t="s">
        <v>146</v>
      </c>
      <c r="N117" s="95"/>
      <c r="O117" s="95"/>
    </row>
    <row r="118" spans="2:15" x14ac:dyDescent="0.35">
      <c r="B118" s="107" t="s">
        <v>18</v>
      </c>
      <c r="C118" s="108"/>
      <c r="D118" s="108"/>
      <c r="E118" s="108"/>
      <c r="F118" s="108"/>
      <c r="G118" s="109"/>
    </row>
    <row r="119" spans="2:15" x14ac:dyDescent="0.35">
      <c r="B119" s="9">
        <v>1</v>
      </c>
      <c r="C119" s="96" t="s">
        <v>69</v>
      </c>
      <c r="D119" s="97"/>
      <c r="E119" s="54">
        <v>368600</v>
      </c>
      <c r="F119" s="51">
        <v>6</v>
      </c>
      <c r="G119" s="21">
        <f>E119*F119</f>
        <v>2211600</v>
      </c>
      <c r="J119" s="52">
        <v>2211600</v>
      </c>
      <c r="K119" s="52"/>
      <c r="L119" s="52"/>
      <c r="M119" s="52"/>
      <c r="N119" s="52"/>
      <c r="O119" s="52"/>
    </row>
    <row r="120" spans="2:15" x14ac:dyDescent="0.35">
      <c r="B120" s="9"/>
      <c r="C120" s="100" t="s">
        <v>17</v>
      </c>
      <c r="D120" s="101"/>
      <c r="E120" s="51"/>
      <c r="F120" s="55"/>
      <c r="G120" s="23">
        <f>SUM(G119)</f>
        <v>2211600</v>
      </c>
      <c r="J120" s="52"/>
      <c r="K120" s="45"/>
      <c r="L120" s="45"/>
      <c r="M120" s="45"/>
      <c r="N120" s="45"/>
      <c r="O120" s="45"/>
    </row>
    <row r="121" spans="2:15" x14ac:dyDescent="0.35">
      <c r="B121" s="107" t="s">
        <v>117</v>
      </c>
      <c r="C121" s="108"/>
      <c r="D121" s="108"/>
      <c r="E121" s="108"/>
      <c r="F121" s="108"/>
      <c r="G121" s="109"/>
      <c r="J121" s="52"/>
      <c r="K121" s="52"/>
      <c r="L121" s="52"/>
      <c r="M121" s="52"/>
      <c r="N121" s="52"/>
      <c r="O121" s="52"/>
    </row>
    <row r="122" spans="2:15" x14ac:dyDescent="0.35">
      <c r="B122" s="9">
        <v>1</v>
      </c>
      <c r="C122" s="96" t="s">
        <v>69</v>
      </c>
      <c r="D122" s="97"/>
      <c r="E122" s="54">
        <v>28333</v>
      </c>
      <c r="F122" s="51">
        <v>6</v>
      </c>
      <c r="G122" s="21">
        <f>E122*F122+2</f>
        <v>170000</v>
      </c>
      <c r="J122" s="52">
        <v>170000</v>
      </c>
      <c r="K122" s="52"/>
      <c r="L122" s="52"/>
      <c r="M122" s="52"/>
      <c r="N122" s="52"/>
      <c r="O122" s="52"/>
    </row>
    <row r="123" spans="2:15" x14ac:dyDescent="0.35">
      <c r="B123" s="9"/>
      <c r="C123" s="100" t="s">
        <v>17</v>
      </c>
      <c r="D123" s="101"/>
      <c r="E123" s="4"/>
      <c r="F123" s="4"/>
      <c r="G123" s="23">
        <f>SUM(G122)</f>
        <v>170000</v>
      </c>
      <c r="J123" s="52"/>
      <c r="K123" s="45"/>
      <c r="L123" s="45"/>
      <c r="M123" s="45"/>
      <c r="N123" s="45"/>
      <c r="O123" s="45"/>
    </row>
    <row r="124" spans="2:15" ht="15.5" x14ac:dyDescent="0.35">
      <c r="B124" s="9"/>
      <c r="C124" s="110" t="s">
        <v>19</v>
      </c>
      <c r="D124" s="111"/>
      <c r="E124" s="4"/>
      <c r="F124" s="4"/>
      <c r="G124" s="29">
        <f>G120+G123</f>
        <v>2381600</v>
      </c>
      <c r="J124" s="45">
        <f>SUM(J119:J123)</f>
        <v>2381600</v>
      </c>
      <c r="K124" s="45">
        <f>SUM(K119:K123)</f>
        <v>0</v>
      </c>
      <c r="L124" s="45">
        <f>SUM(L119:L123)</f>
        <v>0</v>
      </c>
      <c r="M124" s="45"/>
      <c r="N124" s="45"/>
      <c r="O124" s="45"/>
    </row>
    <row r="126" spans="2:15" ht="31.5" customHeight="1" x14ac:dyDescent="0.35">
      <c r="B126" s="102" t="s">
        <v>72</v>
      </c>
      <c r="C126" s="102"/>
      <c r="D126" s="102"/>
      <c r="E126" s="102"/>
      <c r="F126" s="102"/>
      <c r="G126" s="102"/>
    </row>
    <row r="128" spans="2:15" x14ac:dyDescent="0.35">
      <c r="B128" t="s">
        <v>60</v>
      </c>
    </row>
    <row r="130" spans="1:15" ht="29" x14ac:dyDescent="0.35">
      <c r="B130" s="12" t="s">
        <v>3</v>
      </c>
      <c r="C130" s="105" t="s">
        <v>32</v>
      </c>
      <c r="D130" s="106"/>
      <c r="E130" s="12" t="s">
        <v>122</v>
      </c>
      <c r="F130" s="12" t="s">
        <v>74</v>
      </c>
      <c r="G130" s="13" t="s">
        <v>75</v>
      </c>
    </row>
    <row r="131" spans="1:15" x14ac:dyDescent="0.35">
      <c r="B131" s="17">
        <v>1</v>
      </c>
      <c r="C131" s="103">
        <v>2</v>
      </c>
      <c r="D131" s="104"/>
      <c r="E131" s="17">
        <v>3</v>
      </c>
      <c r="F131" s="17">
        <v>4</v>
      </c>
      <c r="G131" s="17">
        <v>5</v>
      </c>
      <c r="J131" s="58" t="s">
        <v>144</v>
      </c>
      <c r="K131" s="59" t="s">
        <v>145</v>
      </c>
      <c r="L131" s="59" t="s">
        <v>146</v>
      </c>
      <c r="M131" s="95" t="s">
        <v>158</v>
      </c>
      <c r="N131" s="95"/>
    </row>
    <row r="132" spans="1:15" x14ac:dyDescent="0.35">
      <c r="B132" s="107" t="s">
        <v>18</v>
      </c>
      <c r="C132" s="108"/>
      <c r="D132" s="108"/>
      <c r="E132" s="108"/>
      <c r="F132" s="108"/>
      <c r="G132" s="109"/>
      <c r="M132">
        <v>701</v>
      </c>
      <c r="N132">
        <v>702</v>
      </c>
    </row>
    <row r="133" spans="1:15" x14ac:dyDescent="0.35">
      <c r="B133" s="9">
        <v>1</v>
      </c>
      <c r="C133" s="96" t="s">
        <v>81</v>
      </c>
      <c r="D133" s="97"/>
      <c r="E133" s="51">
        <v>1000</v>
      </c>
      <c r="F133" s="4">
        <v>10</v>
      </c>
      <c r="G133" s="51">
        <f t="shared" ref="G133:G143" si="0">E133*F133</f>
        <v>10000</v>
      </c>
      <c r="H133" s="58" t="s">
        <v>148</v>
      </c>
      <c r="J133" s="52">
        <v>10000</v>
      </c>
      <c r="K133" s="52"/>
      <c r="L133" s="52">
        <f>J133-K133</f>
        <v>10000</v>
      </c>
      <c r="M133" s="52"/>
      <c r="N133" s="52"/>
      <c r="O133" s="52"/>
    </row>
    <row r="134" spans="1:15" ht="24.5" customHeight="1" x14ac:dyDescent="0.35">
      <c r="A134" t="s">
        <v>118</v>
      </c>
      <c r="B134" s="9">
        <v>1</v>
      </c>
      <c r="C134" s="114" t="s">
        <v>123</v>
      </c>
      <c r="D134" s="115"/>
      <c r="E134" s="56">
        <v>20000</v>
      </c>
      <c r="F134" s="57">
        <v>1</v>
      </c>
      <c r="G134" s="51">
        <f t="shared" si="0"/>
        <v>20000</v>
      </c>
      <c r="H134" s="58" t="s">
        <v>149</v>
      </c>
      <c r="J134" s="52">
        <v>20000</v>
      </c>
      <c r="K134" s="52"/>
      <c r="L134" s="52">
        <f t="shared" ref="L134:L143" si="1">J134-K134</f>
        <v>20000</v>
      </c>
      <c r="M134" s="52"/>
      <c r="N134" s="52">
        <v>20000</v>
      </c>
      <c r="O134" s="52"/>
    </row>
    <row r="135" spans="1:15" x14ac:dyDescent="0.35">
      <c r="B135" s="9">
        <v>2</v>
      </c>
      <c r="C135" s="96" t="s">
        <v>82</v>
      </c>
      <c r="D135" s="97"/>
      <c r="E135" s="51">
        <v>74250</v>
      </c>
      <c r="F135" s="4">
        <v>4</v>
      </c>
      <c r="G135" s="51">
        <f t="shared" si="0"/>
        <v>297000</v>
      </c>
      <c r="H135" s="58" t="s">
        <v>149</v>
      </c>
      <c r="J135" s="52">
        <v>297000</v>
      </c>
      <c r="K135" s="52"/>
      <c r="L135" s="52">
        <f t="shared" si="1"/>
        <v>297000</v>
      </c>
      <c r="M135" s="52"/>
      <c r="N135" s="52">
        <v>297000</v>
      </c>
      <c r="O135" s="52"/>
    </row>
    <row r="136" spans="1:15" x14ac:dyDescent="0.35">
      <c r="B136" s="9">
        <v>3</v>
      </c>
      <c r="C136" s="96" t="s">
        <v>103</v>
      </c>
      <c r="D136" s="97"/>
      <c r="E136" s="51">
        <v>21480</v>
      </c>
      <c r="F136" s="4">
        <v>2</v>
      </c>
      <c r="G136" s="51">
        <f t="shared" si="0"/>
        <v>42960</v>
      </c>
      <c r="H136" s="58" t="s">
        <v>149</v>
      </c>
      <c r="J136" s="52">
        <v>42960</v>
      </c>
      <c r="K136" s="52"/>
      <c r="L136" s="52">
        <f t="shared" si="1"/>
        <v>42960</v>
      </c>
      <c r="M136" s="52"/>
      <c r="N136" s="52"/>
      <c r="O136" s="52"/>
    </row>
    <row r="137" spans="1:15" x14ac:dyDescent="0.35">
      <c r="B137" s="9">
        <v>4</v>
      </c>
      <c r="C137" s="96" t="s">
        <v>147</v>
      </c>
      <c r="D137" s="97"/>
      <c r="E137" s="51">
        <v>7040</v>
      </c>
      <c r="F137" s="4">
        <v>1</v>
      </c>
      <c r="G137" s="51">
        <f t="shared" si="0"/>
        <v>7040</v>
      </c>
      <c r="H137" s="58" t="s">
        <v>149</v>
      </c>
      <c r="J137" s="52">
        <v>7040</v>
      </c>
      <c r="K137" s="52">
        <v>7040</v>
      </c>
      <c r="L137" s="52">
        <f t="shared" si="1"/>
        <v>0</v>
      </c>
      <c r="M137" s="52"/>
      <c r="N137" s="52"/>
      <c r="O137" s="52"/>
    </row>
    <row r="138" spans="1:15" x14ac:dyDescent="0.35">
      <c r="B138" s="9">
        <v>5</v>
      </c>
      <c r="C138" s="96" t="s">
        <v>83</v>
      </c>
      <c r="D138" s="97"/>
      <c r="E138" s="51">
        <v>20000</v>
      </c>
      <c r="F138" s="4">
        <v>1</v>
      </c>
      <c r="G138" s="51">
        <f t="shared" si="0"/>
        <v>20000</v>
      </c>
      <c r="H138" s="58" t="s">
        <v>149</v>
      </c>
      <c r="J138" s="52">
        <v>20000</v>
      </c>
      <c r="K138" s="52"/>
      <c r="L138" s="52">
        <f t="shared" si="1"/>
        <v>20000</v>
      </c>
      <c r="M138" s="52"/>
      <c r="N138" s="52">
        <v>10000</v>
      </c>
      <c r="O138" s="52"/>
    </row>
    <row r="139" spans="1:15" x14ac:dyDescent="0.35">
      <c r="B139" s="9">
        <v>6</v>
      </c>
      <c r="C139" s="96" t="s">
        <v>84</v>
      </c>
      <c r="D139" s="97"/>
      <c r="E139" s="51">
        <v>10000</v>
      </c>
      <c r="F139" s="4">
        <v>4</v>
      </c>
      <c r="G139" s="51">
        <f t="shared" si="0"/>
        <v>40000</v>
      </c>
      <c r="H139" s="58" t="s">
        <v>149</v>
      </c>
      <c r="J139" s="52">
        <v>40000</v>
      </c>
      <c r="K139" s="52"/>
      <c r="L139" s="52">
        <f t="shared" si="1"/>
        <v>40000</v>
      </c>
      <c r="M139" s="52"/>
      <c r="N139" s="52">
        <v>40000</v>
      </c>
      <c r="O139" s="52"/>
    </row>
    <row r="140" spans="1:15" x14ac:dyDescent="0.35">
      <c r="B140" s="9">
        <v>7</v>
      </c>
      <c r="C140" s="96" t="s">
        <v>85</v>
      </c>
      <c r="D140" s="97"/>
      <c r="E140" s="51">
        <v>2500</v>
      </c>
      <c r="F140" s="4">
        <v>12</v>
      </c>
      <c r="G140" s="51">
        <f t="shared" si="0"/>
        <v>30000</v>
      </c>
      <c r="H140" s="58" t="s">
        <v>149</v>
      </c>
      <c r="J140" s="52">
        <v>30000</v>
      </c>
      <c r="K140" s="52"/>
      <c r="L140" s="52">
        <f t="shared" si="1"/>
        <v>30000</v>
      </c>
      <c r="M140" s="52"/>
      <c r="N140" s="52"/>
      <c r="O140" s="52"/>
    </row>
    <row r="141" spans="1:15" x14ac:dyDescent="0.35">
      <c r="B141" s="9">
        <v>8</v>
      </c>
      <c r="C141" s="96" t="s">
        <v>114</v>
      </c>
      <c r="D141" s="97"/>
      <c r="E141" s="51">
        <v>40000</v>
      </c>
      <c r="F141" s="4">
        <v>1</v>
      </c>
      <c r="G141" s="51">
        <f t="shared" si="0"/>
        <v>40000</v>
      </c>
      <c r="H141" s="58" t="s">
        <v>149</v>
      </c>
      <c r="J141" s="52">
        <v>40000</v>
      </c>
      <c r="K141" s="52"/>
      <c r="L141" s="52">
        <f t="shared" si="1"/>
        <v>40000</v>
      </c>
      <c r="M141" s="52"/>
      <c r="N141" s="52"/>
      <c r="O141" s="52"/>
    </row>
    <row r="142" spans="1:15" x14ac:dyDescent="0.35">
      <c r="B142" s="9">
        <v>9</v>
      </c>
      <c r="C142" s="96" t="s">
        <v>154</v>
      </c>
      <c r="D142" s="97"/>
      <c r="E142" s="51">
        <v>53000</v>
      </c>
      <c r="F142" s="4">
        <v>1</v>
      </c>
      <c r="G142" s="51">
        <f t="shared" si="0"/>
        <v>53000</v>
      </c>
      <c r="H142" s="58" t="s">
        <v>149</v>
      </c>
      <c r="J142" s="52">
        <v>53000</v>
      </c>
      <c r="K142" s="52"/>
      <c r="L142" s="52">
        <f t="shared" si="1"/>
        <v>53000</v>
      </c>
      <c r="M142" s="52"/>
      <c r="N142" s="52"/>
      <c r="O142" s="52"/>
    </row>
    <row r="143" spans="1:15" x14ac:dyDescent="0.35">
      <c r="B143" s="9">
        <v>10</v>
      </c>
      <c r="C143" s="96" t="s">
        <v>155</v>
      </c>
      <c r="D143" s="97"/>
      <c r="E143" s="51">
        <v>50000</v>
      </c>
      <c r="F143" s="4">
        <v>1</v>
      </c>
      <c r="G143" s="51">
        <f t="shared" si="0"/>
        <v>50000</v>
      </c>
      <c r="H143" s="58" t="s">
        <v>149</v>
      </c>
      <c r="J143" s="52">
        <v>50000</v>
      </c>
      <c r="K143" s="52"/>
      <c r="L143" s="52">
        <f t="shared" si="1"/>
        <v>50000</v>
      </c>
      <c r="M143" s="52"/>
      <c r="N143" s="52"/>
      <c r="O143" s="52"/>
    </row>
    <row r="144" spans="1:15" x14ac:dyDescent="0.35">
      <c r="B144" s="9">
        <v>11</v>
      </c>
      <c r="C144" s="96" t="s">
        <v>159</v>
      </c>
      <c r="D144" s="97"/>
      <c r="E144" s="51"/>
      <c r="F144" s="4"/>
      <c r="G144" s="51"/>
      <c r="H144" s="58"/>
      <c r="J144" s="52"/>
      <c r="K144" s="52"/>
      <c r="L144" s="52"/>
      <c r="M144" s="52">
        <v>100000</v>
      </c>
      <c r="N144" s="52"/>
      <c r="O144" s="52"/>
    </row>
    <row r="145" spans="2:15" x14ac:dyDescent="0.35">
      <c r="B145" s="9">
        <v>12</v>
      </c>
      <c r="C145" s="96" t="s">
        <v>160</v>
      </c>
      <c r="D145" s="97"/>
      <c r="E145" s="51"/>
      <c r="F145" s="4"/>
      <c r="G145" s="51"/>
      <c r="H145" s="58"/>
      <c r="J145" s="52"/>
      <c r="K145" s="52"/>
      <c r="L145" s="52"/>
      <c r="M145" s="52"/>
      <c r="N145" s="52">
        <v>102672</v>
      </c>
      <c r="O145" s="52"/>
    </row>
    <row r="146" spans="2:15" x14ac:dyDescent="0.35">
      <c r="B146" s="9"/>
      <c r="C146" s="110" t="s">
        <v>17</v>
      </c>
      <c r="D146" s="111"/>
      <c r="E146" s="51"/>
      <c r="F146" s="4"/>
      <c r="G146" s="27">
        <f>SUM(G133:G143)</f>
        <v>610000</v>
      </c>
      <c r="J146" s="45">
        <f>SUM(J133:J145)</f>
        <v>610000</v>
      </c>
      <c r="K146" s="45">
        <f>SUM(K133:K145)</f>
        <v>7040</v>
      </c>
      <c r="L146" s="45">
        <f>SUM(L133:L145)</f>
        <v>602960</v>
      </c>
      <c r="M146" s="45">
        <f>SUM(M133:M145)</f>
        <v>100000</v>
      </c>
      <c r="N146" s="45">
        <f>SUM(N133:N145)</f>
        <v>469672</v>
      </c>
      <c r="O146" s="52"/>
    </row>
    <row r="147" spans="2:15" x14ac:dyDescent="0.35">
      <c r="B147" s="107" t="s">
        <v>117</v>
      </c>
      <c r="C147" s="108"/>
      <c r="D147" s="108"/>
      <c r="E147" s="108"/>
      <c r="F147" s="108"/>
      <c r="G147" s="109"/>
      <c r="J147" s="52"/>
      <c r="K147" s="52"/>
      <c r="L147" s="52"/>
      <c r="M147" s="52"/>
      <c r="N147" s="52"/>
      <c r="O147" s="52"/>
    </row>
    <row r="148" spans="2:15" x14ac:dyDescent="0.35">
      <c r="B148" s="9">
        <v>1</v>
      </c>
      <c r="C148" s="96" t="s">
        <v>115</v>
      </c>
      <c r="D148" s="97"/>
      <c r="E148" s="51">
        <v>22000</v>
      </c>
      <c r="F148" s="4">
        <v>1</v>
      </c>
      <c r="G148" s="51">
        <f>E148*F148</f>
        <v>22000</v>
      </c>
      <c r="J148" s="52">
        <v>22000</v>
      </c>
      <c r="K148" s="52"/>
      <c r="L148" s="52">
        <f>J148-K148</f>
        <v>22000</v>
      </c>
      <c r="M148" s="52"/>
      <c r="N148" s="52"/>
      <c r="O148" s="52"/>
    </row>
    <row r="149" spans="2:15" x14ac:dyDescent="0.35">
      <c r="B149" s="9"/>
      <c r="C149" s="110" t="s">
        <v>17</v>
      </c>
      <c r="D149" s="111"/>
      <c r="E149" s="4"/>
      <c r="F149" s="4"/>
      <c r="G149" s="27">
        <f>SUM(G148:G148)</f>
        <v>22000</v>
      </c>
      <c r="J149" s="45">
        <f>SUM(J148)</f>
        <v>22000</v>
      </c>
      <c r="K149" s="45">
        <f>SUM(K148)</f>
        <v>0</v>
      </c>
      <c r="L149" s="45">
        <f>SUM(L148)</f>
        <v>22000</v>
      </c>
      <c r="M149" s="52"/>
      <c r="N149" s="52"/>
      <c r="O149" s="52"/>
    </row>
    <row r="150" spans="2:15" ht="15.5" x14ac:dyDescent="0.35">
      <c r="B150" s="4"/>
      <c r="C150" s="100" t="s">
        <v>19</v>
      </c>
      <c r="D150" s="101"/>
      <c r="E150" s="4"/>
      <c r="F150" s="4"/>
      <c r="G150" s="29">
        <f>G146+G149</f>
        <v>632000</v>
      </c>
      <c r="J150" s="45">
        <f>J146+J149</f>
        <v>632000</v>
      </c>
      <c r="K150" s="45">
        <f>K146+K149</f>
        <v>7040</v>
      </c>
      <c r="L150" s="45">
        <f>L146+L149</f>
        <v>624960</v>
      </c>
      <c r="M150" s="52"/>
      <c r="N150" s="52"/>
      <c r="O150" s="52"/>
    </row>
    <row r="151" spans="2:15" x14ac:dyDescent="0.35">
      <c r="B151" s="107" t="s">
        <v>39</v>
      </c>
      <c r="C151" s="108"/>
      <c r="D151" s="108"/>
      <c r="E151" s="108"/>
      <c r="F151" s="108"/>
      <c r="G151" s="109"/>
      <c r="J151" s="52"/>
      <c r="K151" s="52"/>
      <c r="L151" s="52"/>
      <c r="M151" s="52"/>
      <c r="N151" s="52"/>
      <c r="O151" s="52"/>
    </row>
    <row r="152" spans="2:15" ht="28.5" customHeight="1" x14ac:dyDescent="0.35">
      <c r="B152" s="9">
        <v>1</v>
      </c>
      <c r="C152" s="98" t="s">
        <v>142</v>
      </c>
      <c r="D152" s="99"/>
      <c r="E152" s="51">
        <v>101500</v>
      </c>
      <c r="F152" s="54">
        <v>2</v>
      </c>
      <c r="G152" s="51">
        <f>E152*F152</f>
        <v>203000</v>
      </c>
      <c r="J152" s="52">
        <v>203000</v>
      </c>
      <c r="K152" s="52"/>
      <c r="L152" s="52">
        <f>J152-K152</f>
        <v>203000</v>
      </c>
      <c r="M152" s="52"/>
      <c r="N152" s="52"/>
      <c r="O152" s="52"/>
    </row>
    <row r="153" spans="2:15" ht="22" customHeight="1" x14ac:dyDescent="0.35">
      <c r="B153" s="9">
        <v>2</v>
      </c>
      <c r="C153" s="98" t="s">
        <v>143</v>
      </c>
      <c r="D153" s="99"/>
      <c r="E153" s="51">
        <v>223000</v>
      </c>
      <c r="F153" s="54">
        <v>1</v>
      </c>
      <c r="G153" s="51">
        <f>E153*F153</f>
        <v>223000</v>
      </c>
      <c r="J153" s="52">
        <v>223000</v>
      </c>
      <c r="K153" s="52"/>
      <c r="L153" s="52">
        <f>J153-K153</f>
        <v>223000</v>
      </c>
      <c r="M153" s="52"/>
      <c r="N153" s="52"/>
      <c r="O153" s="52"/>
    </row>
    <row r="154" spans="2:15" x14ac:dyDescent="0.35">
      <c r="B154" s="9"/>
      <c r="C154" s="110" t="s">
        <v>17</v>
      </c>
      <c r="D154" s="111"/>
      <c r="E154" s="4"/>
      <c r="F154" s="51"/>
      <c r="G154" s="27">
        <f>SUM(G152:G153)</f>
        <v>426000</v>
      </c>
      <c r="J154" s="45">
        <f>SUM(J152:J153)</f>
        <v>426000</v>
      </c>
      <c r="K154" s="45">
        <f>SUM(K152:K153)</f>
        <v>0</v>
      </c>
      <c r="L154" s="45">
        <f>SUM(L152:L153)</f>
        <v>426000</v>
      </c>
      <c r="M154" s="52"/>
      <c r="N154" s="52"/>
      <c r="O154" s="52"/>
    </row>
    <row r="155" spans="2:15" ht="15.5" x14ac:dyDescent="0.35">
      <c r="B155" s="4"/>
      <c r="C155" s="100" t="s">
        <v>19</v>
      </c>
      <c r="D155" s="101"/>
      <c r="E155" s="4"/>
      <c r="F155" s="4"/>
      <c r="G155" s="29">
        <f>G150+G154</f>
        <v>1058000</v>
      </c>
      <c r="J155" s="45">
        <f>J146+J149+J154</f>
        <v>1058000</v>
      </c>
      <c r="K155" s="45">
        <f>K146+K149+K154</f>
        <v>7040</v>
      </c>
      <c r="L155" s="45">
        <f>L146+L149+L154</f>
        <v>1050960</v>
      </c>
      <c r="M155" s="52"/>
      <c r="N155" s="52"/>
      <c r="O155" s="52"/>
    </row>
    <row r="156" spans="2:15" ht="15.5" x14ac:dyDescent="0.35">
      <c r="B156" s="30"/>
      <c r="C156" s="32"/>
      <c r="D156" s="32"/>
      <c r="E156" s="30"/>
      <c r="F156" s="30"/>
      <c r="G156" s="31"/>
      <c r="J156" s="52"/>
      <c r="K156" s="52"/>
      <c r="L156" s="52"/>
      <c r="M156" s="52"/>
      <c r="N156" s="52"/>
      <c r="O156" s="52"/>
    </row>
    <row r="157" spans="2:15" ht="25" customHeight="1" x14ac:dyDescent="0.35">
      <c r="B157" s="102" t="s">
        <v>125</v>
      </c>
      <c r="C157" s="102"/>
      <c r="D157" s="102"/>
      <c r="E157" s="102"/>
      <c r="F157" s="102"/>
      <c r="G157" s="102"/>
    </row>
    <row r="159" spans="2:15" x14ac:dyDescent="0.35">
      <c r="B159" t="s">
        <v>60</v>
      </c>
    </row>
    <row r="161" spans="1:15" ht="47.5" customHeight="1" x14ac:dyDescent="0.35">
      <c r="B161" s="12" t="s">
        <v>3</v>
      </c>
      <c r="C161" s="105" t="s">
        <v>32</v>
      </c>
      <c r="D161" s="106"/>
      <c r="E161" s="12" t="s">
        <v>122</v>
      </c>
      <c r="F161" s="12" t="s">
        <v>74</v>
      </c>
      <c r="G161" s="13" t="s">
        <v>75</v>
      </c>
    </row>
    <row r="162" spans="1:15" x14ac:dyDescent="0.35">
      <c r="B162" s="17">
        <v>1</v>
      </c>
      <c r="C162" s="103">
        <v>2</v>
      </c>
      <c r="D162" s="104"/>
      <c r="E162" s="17">
        <v>3</v>
      </c>
      <c r="F162" s="17">
        <v>4</v>
      </c>
      <c r="G162" s="17">
        <v>5</v>
      </c>
      <c r="J162" s="58" t="s">
        <v>144</v>
      </c>
      <c r="K162" s="59" t="s">
        <v>145</v>
      </c>
      <c r="L162" s="59" t="s">
        <v>146</v>
      </c>
      <c r="M162" s="95" t="s">
        <v>158</v>
      </c>
      <c r="N162" s="95"/>
      <c r="O162" s="67"/>
    </row>
    <row r="163" spans="1:15" x14ac:dyDescent="0.35">
      <c r="B163" s="107" t="s">
        <v>18</v>
      </c>
      <c r="C163" s="108"/>
      <c r="D163" s="108"/>
      <c r="E163" s="108"/>
      <c r="F163" s="108"/>
      <c r="G163" s="109"/>
      <c r="M163">
        <v>701</v>
      </c>
      <c r="N163">
        <v>702</v>
      </c>
    </row>
    <row r="164" spans="1:15" x14ac:dyDescent="0.35">
      <c r="B164" s="9">
        <v>1</v>
      </c>
      <c r="C164" s="96" t="s">
        <v>86</v>
      </c>
      <c r="D164" s="97"/>
      <c r="E164" s="51">
        <v>2500</v>
      </c>
      <c r="F164" s="4">
        <v>18</v>
      </c>
      <c r="G164" s="51">
        <f t="shared" ref="G164:G170" si="2">E164*F164</f>
        <v>45000</v>
      </c>
      <c r="H164" s="58" t="s">
        <v>148</v>
      </c>
      <c r="J164" s="52">
        <v>45000</v>
      </c>
      <c r="K164" s="52">
        <v>3200</v>
      </c>
      <c r="L164" s="52">
        <f>J164-K164</f>
        <v>41800</v>
      </c>
      <c r="M164" s="52"/>
      <c r="N164" s="52"/>
      <c r="O164" s="52"/>
    </row>
    <row r="165" spans="1:15" x14ac:dyDescent="0.35">
      <c r="B165" s="9">
        <v>2</v>
      </c>
      <c r="C165" s="96" t="s">
        <v>126</v>
      </c>
      <c r="D165" s="97"/>
      <c r="E165" s="51">
        <v>40000</v>
      </c>
      <c r="F165" s="4">
        <v>1</v>
      </c>
      <c r="G165" s="51">
        <f t="shared" si="2"/>
        <v>40000</v>
      </c>
      <c r="H165" s="58" t="s">
        <v>148</v>
      </c>
      <c r="J165" s="52">
        <v>40000</v>
      </c>
      <c r="K165" s="52"/>
      <c r="L165" s="52">
        <f t="shared" ref="L165:L182" si="3">J165-K165</f>
        <v>40000</v>
      </c>
      <c r="M165" s="52"/>
      <c r="N165" s="52"/>
      <c r="O165" s="52"/>
    </row>
    <row r="166" spans="1:15" x14ac:dyDescent="0.35">
      <c r="B166" s="9">
        <v>3</v>
      </c>
      <c r="C166" s="96" t="s">
        <v>87</v>
      </c>
      <c r="D166" s="97"/>
      <c r="E166" s="51">
        <v>15000</v>
      </c>
      <c r="F166" s="4">
        <v>1</v>
      </c>
      <c r="G166" s="51">
        <f t="shared" si="2"/>
        <v>15000</v>
      </c>
      <c r="H166" s="58" t="s">
        <v>148</v>
      </c>
      <c r="J166" s="52">
        <v>15000</v>
      </c>
      <c r="K166" s="52"/>
      <c r="L166" s="52">
        <f t="shared" si="3"/>
        <v>15000</v>
      </c>
      <c r="M166" s="52"/>
      <c r="N166" s="52"/>
      <c r="O166" s="52"/>
    </row>
    <row r="167" spans="1:15" x14ac:dyDescent="0.35">
      <c r="B167" s="9">
        <v>4</v>
      </c>
      <c r="C167" s="96" t="s">
        <v>88</v>
      </c>
      <c r="D167" s="97"/>
      <c r="E167" s="51">
        <v>11700</v>
      </c>
      <c r="F167" s="4">
        <v>10</v>
      </c>
      <c r="G167" s="51">
        <f t="shared" si="2"/>
        <v>117000</v>
      </c>
      <c r="H167" s="58" t="s">
        <v>148</v>
      </c>
      <c r="J167" s="52">
        <v>117000</v>
      </c>
      <c r="K167" s="52"/>
      <c r="L167" s="52">
        <f t="shared" si="3"/>
        <v>117000</v>
      </c>
      <c r="M167" s="52"/>
      <c r="N167" s="52"/>
      <c r="O167" s="52"/>
    </row>
    <row r="168" spans="1:15" x14ac:dyDescent="0.35">
      <c r="B168" s="9">
        <v>5</v>
      </c>
      <c r="C168" s="96" t="s">
        <v>104</v>
      </c>
      <c r="D168" s="97"/>
      <c r="E168" s="51">
        <v>10000</v>
      </c>
      <c r="F168" s="4">
        <v>1</v>
      </c>
      <c r="G168" s="51">
        <f t="shared" si="2"/>
        <v>10000</v>
      </c>
      <c r="H168" s="58" t="s">
        <v>148</v>
      </c>
      <c r="J168" s="52">
        <v>10000</v>
      </c>
      <c r="K168" s="52"/>
      <c r="L168" s="52">
        <f t="shared" si="3"/>
        <v>10000</v>
      </c>
      <c r="M168" s="52"/>
      <c r="N168" s="52"/>
      <c r="O168" s="52"/>
    </row>
    <row r="169" spans="1:15" ht="74" customHeight="1" x14ac:dyDescent="0.35">
      <c r="B169" s="9">
        <v>6</v>
      </c>
      <c r="C169" s="98" t="s">
        <v>127</v>
      </c>
      <c r="D169" s="99"/>
      <c r="E169" s="51">
        <v>3000</v>
      </c>
      <c r="F169" s="4">
        <v>1</v>
      </c>
      <c r="G169" s="51">
        <f t="shared" si="2"/>
        <v>3000</v>
      </c>
      <c r="H169" s="58" t="s">
        <v>148</v>
      </c>
      <c r="J169" s="52">
        <v>3000</v>
      </c>
      <c r="K169" s="52"/>
      <c r="L169" s="52">
        <f t="shared" si="3"/>
        <v>3000</v>
      </c>
      <c r="M169" s="52"/>
      <c r="N169" s="52"/>
      <c r="O169" s="52"/>
    </row>
    <row r="170" spans="1:15" ht="77" customHeight="1" x14ac:dyDescent="0.35">
      <c r="B170" s="9">
        <v>7</v>
      </c>
      <c r="C170" s="98" t="s">
        <v>128</v>
      </c>
      <c r="D170" s="99"/>
      <c r="E170" s="51">
        <v>29000</v>
      </c>
      <c r="F170" s="4">
        <v>1</v>
      </c>
      <c r="G170" s="51">
        <f t="shared" si="2"/>
        <v>29000</v>
      </c>
      <c r="H170" s="58" t="s">
        <v>148</v>
      </c>
      <c r="J170" s="52">
        <v>29000</v>
      </c>
      <c r="K170" s="52"/>
      <c r="L170" s="52">
        <f t="shared" si="3"/>
        <v>29000</v>
      </c>
      <c r="M170" s="52"/>
      <c r="N170" s="52"/>
      <c r="O170" s="52"/>
    </row>
    <row r="171" spans="1:15" ht="29.5" customHeight="1" x14ac:dyDescent="0.35">
      <c r="A171" s="70" t="s">
        <v>161</v>
      </c>
      <c r="B171" s="71">
        <v>8</v>
      </c>
      <c r="C171" s="142" t="s">
        <v>157</v>
      </c>
      <c r="D171" s="143"/>
      <c r="E171" s="51" t="s">
        <v>162</v>
      </c>
      <c r="F171" s="4"/>
      <c r="G171" s="51"/>
      <c r="H171" s="58"/>
      <c r="J171" s="52"/>
      <c r="K171" s="52"/>
      <c r="L171" s="52"/>
      <c r="M171" s="52"/>
      <c r="N171" s="52"/>
      <c r="O171" s="52"/>
    </row>
    <row r="172" spans="1:15" x14ac:dyDescent="0.35">
      <c r="B172" s="9">
        <v>9</v>
      </c>
      <c r="C172" s="96" t="s">
        <v>96</v>
      </c>
      <c r="D172" s="97"/>
      <c r="E172" s="51">
        <v>166.67</v>
      </c>
      <c r="F172" s="4">
        <v>12</v>
      </c>
      <c r="G172" s="51">
        <f>E172*F172-0.04</f>
        <v>2000</v>
      </c>
      <c r="H172" s="58" t="s">
        <v>148</v>
      </c>
      <c r="J172" s="52">
        <v>2000</v>
      </c>
      <c r="K172" s="52">
        <v>167.57</v>
      </c>
      <c r="L172" s="52">
        <f t="shared" si="3"/>
        <v>1832.43</v>
      </c>
      <c r="M172" s="52"/>
      <c r="N172" s="52"/>
      <c r="O172" s="52"/>
    </row>
    <row r="173" spans="1:15" x14ac:dyDescent="0.35">
      <c r="A173" t="s">
        <v>118</v>
      </c>
      <c r="B173" s="9">
        <v>1</v>
      </c>
      <c r="C173" s="96" t="s">
        <v>94</v>
      </c>
      <c r="D173" s="97"/>
      <c r="E173" s="51">
        <v>1000</v>
      </c>
      <c r="F173" s="4">
        <v>20</v>
      </c>
      <c r="G173" s="51">
        <f t="shared" ref="G173:G182" si="4">E173*F173</f>
        <v>20000</v>
      </c>
      <c r="H173" s="58" t="s">
        <v>149</v>
      </c>
      <c r="J173" s="52">
        <v>20000</v>
      </c>
      <c r="K173" s="52"/>
      <c r="L173" s="52">
        <f t="shared" si="3"/>
        <v>20000</v>
      </c>
      <c r="M173" s="52">
        <v>5000</v>
      </c>
      <c r="N173" s="52">
        <v>15000</v>
      </c>
      <c r="O173" s="52"/>
    </row>
    <row r="174" spans="1:15" x14ac:dyDescent="0.35">
      <c r="B174" s="9">
        <v>2</v>
      </c>
      <c r="C174" s="96" t="s">
        <v>90</v>
      </c>
      <c r="D174" s="97"/>
      <c r="E174" s="51">
        <v>2500</v>
      </c>
      <c r="F174" s="4">
        <v>30</v>
      </c>
      <c r="G174" s="51">
        <f t="shared" si="4"/>
        <v>75000</v>
      </c>
      <c r="H174" s="58" t="s">
        <v>149</v>
      </c>
      <c r="J174" s="52">
        <v>75000</v>
      </c>
      <c r="K174" s="52"/>
      <c r="L174" s="52">
        <f t="shared" si="3"/>
        <v>75000</v>
      </c>
      <c r="M174" s="69">
        <v>15000</v>
      </c>
      <c r="N174" s="52">
        <v>62400</v>
      </c>
      <c r="O174" s="52"/>
    </row>
    <row r="175" spans="1:15" x14ac:dyDescent="0.35">
      <c r="B175" s="9">
        <v>3</v>
      </c>
      <c r="C175" s="96" t="s">
        <v>111</v>
      </c>
      <c r="D175" s="97"/>
      <c r="E175" s="51">
        <v>15000</v>
      </c>
      <c r="F175" s="4">
        <v>1</v>
      </c>
      <c r="G175" s="51">
        <f t="shared" si="4"/>
        <v>15000</v>
      </c>
      <c r="H175" s="58" t="s">
        <v>149</v>
      </c>
      <c r="J175" s="52">
        <v>15000</v>
      </c>
      <c r="K175" s="52"/>
      <c r="L175" s="52">
        <f t="shared" si="3"/>
        <v>15000</v>
      </c>
      <c r="M175" s="52"/>
      <c r="N175" s="52">
        <v>15000</v>
      </c>
      <c r="O175" s="52"/>
    </row>
    <row r="176" spans="1:15" x14ac:dyDescent="0.35">
      <c r="B176" s="9">
        <v>4</v>
      </c>
      <c r="C176" s="96" t="s">
        <v>110</v>
      </c>
      <c r="D176" s="97"/>
      <c r="E176" s="51">
        <v>100000</v>
      </c>
      <c r="F176" s="4">
        <v>1</v>
      </c>
      <c r="G176" s="51">
        <f t="shared" si="4"/>
        <v>100000</v>
      </c>
      <c r="H176" s="58" t="s">
        <v>149</v>
      </c>
      <c r="J176" s="52">
        <v>100000</v>
      </c>
      <c r="K176" s="52"/>
      <c r="L176" s="52">
        <f t="shared" si="3"/>
        <v>100000</v>
      </c>
      <c r="M176" s="52"/>
      <c r="N176" s="52">
        <v>100000</v>
      </c>
      <c r="O176" s="52"/>
    </row>
    <row r="177" spans="2:15" ht="32" customHeight="1" x14ac:dyDescent="0.35">
      <c r="B177" s="9">
        <v>5</v>
      </c>
      <c r="C177" s="98" t="s">
        <v>129</v>
      </c>
      <c r="D177" s="99"/>
      <c r="E177" s="51">
        <v>50000</v>
      </c>
      <c r="F177" s="4">
        <v>1</v>
      </c>
      <c r="G177" s="51">
        <f t="shared" si="4"/>
        <v>50000</v>
      </c>
      <c r="H177" s="58" t="s">
        <v>149</v>
      </c>
      <c r="J177" s="52">
        <v>50000</v>
      </c>
      <c r="K177" s="52"/>
      <c r="L177" s="52">
        <f t="shared" si="3"/>
        <v>50000</v>
      </c>
      <c r="M177" s="52"/>
      <c r="N177" s="52">
        <v>50000</v>
      </c>
      <c r="O177" s="52"/>
    </row>
    <row r="178" spans="2:15" ht="21.5" customHeight="1" x14ac:dyDescent="0.35">
      <c r="B178" s="9">
        <v>6</v>
      </c>
      <c r="C178" s="98" t="s">
        <v>130</v>
      </c>
      <c r="D178" s="99"/>
      <c r="E178" s="51">
        <v>15000</v>
      </c>
      <c r="F178" s="4">
        <v>1</v>
      </c>
      <c r="G178" s="51">
        <f t="shared" si="4"/>
        <v>15000</v>
      </c>
      <c r="H178" s="58" t="s">
        <v>149</v>
      </c>
      <c r="J178" s="52">
        <v>15000</v>
      </c>
      <c r="K178" s="52"/>
      <c r="L178" s="52">
        <f t="shared" si="3"/>
        <v>15000</v>
      </c>
      <c r="M178" s="52"/>
      <c r="N178" s="52">
        <v>15000</v>
      </c>
      <c r="O178" s="52"/>
    </row>
    <row r="179" spans="2:15" ht="18.75" customHeight="1" x14ac:dyDescent="0.35">
      <c r="B179" s="9">
        <v>7</v>
      </c>
      <c r="C179" s="98" t="s">
        <v>131</v>
      </c>
      <c r="D179" s="99"/>
      <c r="E179" s="51">
        <v>50000</v>
      </c>
      <c r="F179" s="4">
        <v>1</v>
      </c>
      <c r="G179" s="51">
        <f t="shared" si="4"/>
        <v>50000</v>
      </c>
      <c r="H179" s="58" t="s">
        <v>149</v>
      </c>
      <c r="J179" s="52">
        <v>50000</v>
      </c>
      <c r="K179" s="52"/>
      <c r="L179" s="52">
        <f t="shared" si="3"/>
        <v>50000</v>
      </c>
      <c r="M179" s="52"/>
      <c r="N179" s="52">
        <v>50000</v>
      </c>
      <c r="O179" s="52"/>
    </row>
    <row r="180" spans="2:15" ht="18.75" customHeight="1" x14ac:dyDescent="0.35">
      <c r="B180" s="9">
        <v>8</v>
      </c>
      <c r="C180" s="98" t="s">
        <v>132</v>
      </c>
      <c r="D180" s="99"/>
      <c r="E180" s="51">
        <v>63400</v>
      </c>
      <c r="F180" s="4">
        <v>1</v>
      </c>
      <c r="G180" s="51">
        <f t="shared" si="4"/>
        <v>63400</v>
      </c>
      <c r="H180" s="58" t="s">
        <v>149</v>
      </c>
      <c r="J180" s="52">
        <v>63400</v>
      </c>
      <c r="K180" s="52"/>
      <c r="L180" s="52">
        <f t="shared" si="3"/>
        <v>63400</v>
      </c>
      <c r="M180" s="52"/>
      <c r="N180" s="52">
        <v>63400</v>
      </c>
      <c r="O180" s="52"/>
    </row>
    <row r="181" spans="2:15" ht="22" customHeight="1" x14ac:dyDescent="0.35">
      <c r="B181" s="9">
        <v>9</v>
      </c>
      <c r="C181" s="98" t="s">
        <v>150</v>
      </c>
      <c r="D181" s="99"/>
      <c r="E181" s="51">
        <v>2520</v>
      </c>
      <c r="F181" s="4">
        <v>1</v>
      </c>
      <c r="G181" s="51">
        <f t="shared" si="4"/>
        <v>2520</v>
      </c>
      <c r="H181" s="58" t="s">
        <v>149</v>
      </c>
      <c r="J181" s="52">
        <v>2520</v>
      </c>
      <c r="K181" s="52"/>
      <c r="L181" s="52">
        <f t="shared" si="3"/>
        <v>2520</v>
      </c>
      <c r="M181" s="52"/>
      <c r="N181" s="52">
        <v>2520</v>
      </c>
      <c r="O181" s="52"/>
    </row>
    <row r="182" spans="2:15" ht="30" customHeight="1" x14ac:dyDescent="0.35">
      <c r="B182" s="9">
        <v>10</v>
      </c>
      <c r="C182" s="98" t="s">
        <v>134</v>
      </c>
      <c r="D182" s="99"/>
      <c r="E182" s="51">
        <v>11480</v>
      </c>
      <c r="F182" s="4">
        <v>1</v>
      </c>
      <c r="G182" s="51">
        <f t="shared" si="4"/>
        <v>11480</v>
      </c>
      <c r="H182" s="58" t="s">
        <v>149</v>
      </c>
      <c r="J182" s="52">
        <v>11480</v>
      </c>
      <c r="K182" s="52"/>
      <c r="L182" s="52">
        <f t="shared" si="3"/>
        <v>11480</v>
      </c>
      <c r="M182" s="52"/>
      <c r="N182" s="52">
        <v>9080</v>
      </c>
      <c r="O182" s="52"/>
    </row>
    <row r="183" spans="2:15" x14ac:dyDescent="0.35">
      <c r="B183" s="9"/>
      <c r="C183" s="110" t="s">
        <v>17</v>
      </c>
      <c r="D183" s="111"/>
      <c r="E183" s="51"/>
      <c r="F183" s="4"/>
      <c r="G183" s="27">
        <f>SUM(G164:G182)</f>
        <v>663400</v>
      </c>
      <c r="J183" s="45">
        <f>SUM(J164:J182)</f>
        <v>663400</v>
      </c>
      <c r="K183" s="45">
        <f>SUM(K164:K182)</f>
        <v>3367.57</v>
      </c>
      <c r="L183" s="45">
        <f>SUM(L164:L182)</f>
        <v>660032.42999999993</v>
      </c>
      <c r="M183" s="45">
        <f>SUM(M164:M182)</f>
        <v>20000</v>
      </c>
      <c r="N183" s="45">
        <f>SUM(N164:N182)</f>
        <v>382400</v>
      </c>
      <c r="O183" s="45"/>
    </row>
    <row r="184" spans="2:15" x14ac:dyDescent="0.35">
      <c r="B184" s="107" t="s">
        <v>117</v>
      </c>
      <c r="C184" s="108"/>
      <c r="D184" s="108"/>
      <c r="E184" s="108"/>
      <c r="F184" s="108"/>
      <c r="G184" s="109"/>
      <c r="J184" s="52"/>
      <c r="K184" s="52"/>
      <c r="L184" s="52"/>
      <c r="M184" s="52"/>
      <c r="N184" s="52"/>
      <c r="O184" s="52"/>
    </row>
    <row r="185" spans="2:15" ht="27" customHeight="1" x14ac:dyDescent="0.35">
      <c r="B185" s="9">
        <v>1</v>
      </c>
      <c r="C185" s="98" t="s">
        <v>134</v>
      </c>
      <c r="D185" s="99"/>
      <c r="E185" s="51">
        <v>5000</v>
      </c>
      <c r="F185" s="4">
        <v>1</v>
      </c>
      <c r="G185" s="51">
        <f>E185*F185</f>
        <v>5000</v>
      </c>
      <c r="J185" s="52">
        <v>5000</v>
      </c>
      <c r="K185" s="52"/>
      <c r="L185" s="52">
        <f>J185-K185</f>
        <v>5000</v>
      </c>
      <c r="M185" s="52"/>
      <c r="N185" s="52"/>
      <c r="O185" s="52"/>
    </row>
    <row r="186" spans="2:15" x14ac:dyDescent="0.35">
      <c r="B186" s="9"/>
      <c r="C186" s="110" t="s">
        <v>17</v>
      </c>
      <c r="D186" s="111"/>
      <c r="E186" s="4"/>
      <c r="F186" s="4"/>
      <c r="G186" s="27">
        <f>SUM(G185:G185)</f>
        <v>5000</v>
      </c>
      <c r="J186" s="45">
        <f>SUM(J185)</f>
        <v>5000</v>
      </c>
      <c r="K186" s="45">
        <f>SUM(K185)</f>
        <v>0</v>
      </c>
      <c r="L186" s="45">
        <f>SUM(L185)</f>
        <v>5000</v>
      </c>
      <c r="M186" s="45"/>
      <c r="N186" s="45"/>
      <c r="O186" s="45"/>
    </row>
    <row r="187" spans="2:15" ht="15.5" x14ac:dyDescent="0.35">
      <c r="B187" s="4"/>
      <c r="C187" s="100" t="s">
        <v>19</v>
      </c>
      <c r="D187" s="101"/>
      <c r="E187" s="4"/>
      <c r="F187" s="4"/>
      <c r="G187" s="29">
        <f>G183+G186</f>
        <v>668400</v>
      </c>
      <c r="J187" s="45"/>
      <c r="K187" s="45"/>
      <c r="L187" s="45"/>
      <c r="M187" s="45"/>
      <c r="N187" s="45"/>
      <c r="O187" s="45"/>
    </row>
    <row r="188" spans="2:15" x14ac:dyDescent="0.35">
      <c r="B188" s="107" t="s">
        <v>39</v>
      </c>
      <c r="C188" s="108"/>
      <c r="D188" s="108"/>
      <c r="E188" s="108"/>
      <c r="F188" s="108"/>
      <c r="G188" s="109"/>
      <c r="J188" s="45"/>
      <c r="K188" s="45"/>
      <c r="L188" s="45"/>
      <c r="M188" s="45"/>
      <c r="N188" s="45"/>
      <c r="O188" s="45"/>
    </row>
    <row r="189" spans="2:15" ht="27" customHeight="1" x14ac:dyDescent="0.35">
      <c r="B189" s="9">
        <v>1</v>
      </c>
      <c r="C189" s="98" t="s">
        <v>105</v>
      </c>
      <c r="D189" s="99"/>
      <c r="E189" s="51">
        <v>40000</v>
      </c>
      <c r="F189" s="54">
        <v>1</v>
      </c>
      <c r="G189" s="51">
        <f>E189*F189</f>
        <v>40000</v>
      </c>
      <c r="J189" s="52">
        <v>40000</v>
      </c>
      <c r="K189" s="45"/>
      <c r="L189" s="45">
        <f>J189-K189</f>
        <v>40000</v>
      </c>
      <c r="M189" s="45"/>
      <c r="N189" s="45"/>
      <c r="O189" s="45"/>
    </row>
    <row r="190" spans="2:15" x14ac:dyDescent="0.35">
      <c r="B190" s="9"/>
      <c r="C190" s="110" t="s">
        <v>17</v>
      </c>
      <c r="D190" s="111"/>
      <c r="E190" s="4"/>
      <c r="F190" s="51"/>
      <c r="G190" s="27">
        <f>SUM(G189:G189)</f>
        <v>40000</v>
      </c>
      <c r="J190" s="45">
        <f>SUM(J189)</f>
        <v>40000</v>
      </c>
      <c r="K190" s="45">
        <f>SUM(K189)</f>
        <v>0</v>
      </c>
      <c r="L190" s="45">
        <f>SUM(L189)</f>
        <v>40000</v>
      </c>
      <c r="M190" s="45"/>
      <c r="N190" s="45"/>
      <c r="O190" s="45"/>
    </row>
    <row r="191" spans="2:15" ht="15.5" x14ac:dyDescent="0.35">
      <c r="B191" s="4"/>
      <c r="C191" s="100" t="s">
        <v>19</v>
      </c>
      <c r="D191" s="101"/>
      <c r="E191" s="4"/>
      <c r="F191" s="4"/>
      <c r="G191" s="29">
        <f>G187+G190</f>
        <v>708400</v>
      </c>
      <c r="J191" s="45">
        <f>J183+J186+J190</f>
        <v>708400</v>
      </c>
      <c r="K191" s="45">
        <f>K183+K186+K190</f>
        <v>3367.57</v>
      </c>
      <c r="L191" s="45">
        <f>L183+L186+L190</f>
        <v>705032.42999999993</v>
      </c>
      <c r="M191" s="45"/>
      <c r="N191" s="45"/>
      <c r="O191" s="45"/>
    </row>
    <row r="192" spans="2:15" ht="15.5" x14ac:dyDescent="0.35">
      <c r="B192" s="30"/>
      <c r="C192" s="32"/>
      <c r="D192" s="32"/>
      <c r="E192" s="30"/>
      <c r="F192" s="30"/>
      <c r="G192" s="31"/>
      <c r="J192" s="45"/>
      <c r="K192" s="45"/>
      <c r="L192" s="45"/>
      <c r="M192" s="45"/>
      <c r="N192" s="45"/>
      <c r="O192" s="45"/>
    </row>
    <row r="193" spans="2:15" ht="15.5" x14ac:dyDescent="0.35">
      <c r="B193" s="30"/>
      <c r="C193" s="32"/>
      <c r="D193" s="32"/>
      <c r="E193" s="30"/>
      <c r="F193" s="30"/>
      <c r="G193" s="31"/>
    </row>
    <row r="194" spans="2:15" ht="15.5" customHeight="1" x14ac:dyDescent="0.35">
      <c r="B194" s="102" t="s">
        <v>76</v>
      </c>
      <c r="C194" s="102"/>
      <c r="D194" s="102"/>
      <c r="E194" s="102"/>
      <c r="F194" s="102"/>
      <c r="G194" s="102"/>
    </row>
    <row r="196" spans="2:15" x14ac:dyDescent="0.35">
      <c r="B196" t="s">
        <v>60</v>
      </c>
    </row>
    <row r="198" spans="2:15" ht="29" x14ac:dyDescent="0.35">
      <c r="B198" s="12" t="s">
        <v>3</v>
      </c>
      <c r="C198" s="105" t="s">
        <v>32</v>
      </c>
      <c r="D198" s="106"/>
      <c r="E198" s="12" t="s">
        <v>73</v>
      </c>
      <c r="F198" s="12" t="s">
        <v>74</v>
      </c>
      <c r="G198" s="13" t="s">
        <v>75</v>
      </c>
    </row>
    <row r="199" spans="2:15" x14ac:dyDescent="0.35">
      <c r="B199" s="17">
        <v>1</v>
      </c>
      <c r="C199" s="103">
        <v>2</v>
      </c>
      <c r="D199" s="104"/>
      <c r="E199" s="17">
        <v>3</v>
      </c>
      <c r="F199" s="17">
        <v>4</v>
      </c>
      <c r="G199" s="17">
        <v>5</v>
      </c>
      <c r="J199" s="58" t="s">
        <v>144</v>
      </c>
      <c r="K199" s="59" t="s">
        <v>145</v>
      </c>
      <c r="L199" s="59" t="s">
        <v>146</v>
      </c>
      <c r="N199" s="95"/>
      <c r="O199" s="95"/>
    </row>
    <row r="200" spans="2:15" x14ac:dyDescent="0.35">
      <c r="B200" s="107" t="s">
        <v>18</v>
      </c>
      <c r="C200" s="108"/>
      <c r="D200" s="108"/>
      <c r="E200" s="108"/>
      <c r="F200" s="108"/>
      <c r="G200" s="109"/>
    </row>
    <row r="201" spans="2:15" ht="30" customHeight="1" x14ac:dyDescent="0.35">
      <c r="B201" s="9">
        <v>1</v>
      </c>
      <c r="C201" s="98" t="s">
        <v>95</v>
      </c>
      <c r="D201" s="99"/>
      <c r="E201" s="4">
        <v>1</v>
      </c>
      <c r="F201" s="4">
        <v>2</v>
      </c>
      <c r="G201" s="51">
        <v>3000</v>
      </c>
      <c r="J201" s="52">
        <v>3000</v>
      </c>
      <c r="K201" s="52"/>
      <c r="L201" s="52">
        <f>J201-K201</f>
        <v>3000</v>
      </c>
      <c r="M201" s="52"/>
      <c r="N201" s="52"/>
      <c r="O201" s="52"/>
    </row>
    <row r="202" spans="2:15" x14ac:dyDescent="0.35">
      <c r="B202" s="9">
        <v>2</v>
      </c>
      <c r="C202" s="96" t="s">
        <v>89</v>
      </c>
      <c r="D202" s="97"/>
      <c r="E202" s="4">
        <v>1</v>
      </c>
      <c r="F202" s="4">
        <v>2</v>
      </c>
      <c r="G202" s="51">
        <v>3000</v>
      </c>
      <c r="J202" s="52">
        <v>3000</v>
      </c>
      <c r="K202" s="52"/>
      <c r="L202" s="52">
        <f>J202-K202</f>
        <v>3000</v>
      </c>
      <c r="M202" s="52"/>
      <c r="N202" s="52"/>
      <c r="O202" s="52"/>
    </row>
    <row r="203" spans="2:15" x14ac:dyDescent="0.35">
      <c r="B203" s="9"/>
      <c r="C203" s="96" t="s">
        <v>17</v>
      </c>
      <c r="D203" s="97"/>
      <c r="E203" s="4"/>
      <c r="F203" s="4"/>
      <c r="G203" s="27">
        <f>SUM(G201:G202)</f>
        <v>6000</v>
      </c>
      <c r="J203" s="45">
        <f>SUM(J201:J202)</f>
        <v>6000</v>
      </c>
      <c r="K203" s="45">
        <f>SUM(K201:K202)</f>
        <v>0</v>
      </c>
      <c r="L203" s="45">
        <f>SUM(L201:L202)</f>
        <v>6000</v>
      </c>
      <c r="M203" s="52"/>
      <c r="N203" s="52"/>
      <c r="O203" s="52"/>
    </row>
    <row r="204" spans="2:15" ht="15.5" x14ac:dyDescent="0.35">
      <c r="B204" s="30"/>
      <c r="C204" s="35"/>
      <c r="D204" s="35"/>
      <c r="E204" s="30"/>
      <c r="F204" s="30"/>
      <c r="G204" s="31"/>
    </row>
    <row r="205" spans="2:15" ht="31.5" customHeight="1" x14ac:dyDescent="0.35">
      <c r="B205" s="102" t="s">
        <v>77</v>
      </c>
      <c r="C205" s="102"/>
      <c r="D205" s="102"/>
      <c r="E205" s="102"/>
      <c r="F205" s="102"/>
      <c r="G205" s="102"/>
    </row>
    <row r="207" spans="2:15" x14ac:dyDescent="0.35">
      <c r="B207" t="s">
        <v>60</v>
      </c>
    </row>
    <row r="209" spans="1:15" ht="43.5" x14ac:dyDescent="0.35">
      <c r="B209" s="12" t="s">
        <v>3</v>
      </c>
      <c r="C209" s="105" t="s">
        <v>32</v>
      </c>
      <c r="D209" s="106"/>
      <c r="E209" s="12" t="s">
        <v>78</v>
      </c>
      <c r="F209" s="12" t="s">
        <v>79</v>
      </c>
      <c r="G209" s="13" t="s">
        <v>67</v>
      </c>
    </row>
    <row r="210" spans="1:15" x14ac:dyDescent="0.35">
      <c r="B210" s="17">
        <v>1</v>
      </c>
      <c r="C210" s="103">
        <v>2</v>
      </c>
      <c r="D210" s="104"/>
      <c r="E210" s="17">
        <v>3</v>
      </c>
      <c r="F210" s="17">
        <v>4</v>
      </c>
      <c r="G210" s="17">
        <v>5</v>
      </c>
      <c r="J210" s="58" t="s">
        <v>144</v>
      </c>
      <c r="K210" s="59" t="s">
        <v>145</v>
      </c>
      <c r="L210" s="59" t="s">
        <v>146</v>
      </c>
      <c r="N210" s="95" t="s">
        <v>158</v>
      </c>
      <c r="O210" s="95"/>
    </row>
    <row r="211" spans="1:15" x14ac:dyDescent="0.35">
      <c r="B211" s="107" t="s">
        <v>39</v>
      </c>
      <c r="C211" s="108"/>
      <c r="D211" s="108"/>
      <c r="E211" s="108"/>
      <c r="F211" s="108"/>
      <c r="G211" s="109"/>
      <c r="N211">
        <v>701</v>
      </c>
      <c r="O211">
        <v>702</v>
      </c>
    </row>
    <row r="212" spans="1:15" ht="22" x14ac:dyDescent="0.35">
      <c r="B212" s="9">
        <v>1</v>
      </c>
      <c r="C212" s="96" t="s">
        <v>135</v>
      </c>
      <c r="D212" s="97"/>
      <c r="E212" s="4">
        <v>135</v>
      </c>
      <c r="F212" s="51">
        <v>1000</v>
      </c>
      <c r="G212" s="51">
        <f>E212*F212</f>
        <v>135000</v>
      </c>
      <c r="H212" s="58" t="s">
        <v>148</v>
      </c>
      <c r="J212" s="52">
        <v>135000</v>
      </c>
      <c r="K212" s="52"/>
      <c r="L212" s="52">
        <f>J212-K212</f>
        <v>135000</v>
      </c>
      <c r="M212" s="66" t="s">
        <v>156</v>
      </c>
      <c r="O212" s="52"/>
    </row>
    <row r="213" spans="1:15" ht="31.5" customHeight="1" x14ac:dyDescent="0.35">
      <c r="A213" t="s">
        <v>118</v>
      </c>
      <c r="B213" s="9">
        <v>1</v>
      </c>
      <c r="C213" s="98" t="s">
        <v>136</v>
      </c>
      <c r="D213" s="99"/>
      <c r="E213" s="4">
        <v>1</v>
      </c>
      <c r="F213" s="51">
        <v>150000</v>
      </c>
      <c r="G213" s="51">
        <f>E213*F213</f>
        <v>150000</v>
      </c>
      <c r="H213" s="58" t="s">
        <v>149</v>
      </c>
      <c r="J213" s="52">
        <v>150000</v>
      </c>
      <c r="K213" s="52"/>
      <c r="L213" s="52">
        <f>J213-K213</f>
        <v>150000</v>
      </c>
      <c r="M213" s="52"/>
      <c r="N213" s="52"/>
      <c r="O213" s="52"/>
    </row>
    <row r="214" spans="1:15" x14ac:dyDescent="0.35">
      <c r="B214" s="9">
        <v>2</v>
      </c>
      <c r="C214" s="96" t="s">
        <v>112</v>
      </c>
      <c r="D214" s="97"/>
      <c r="E214" s="4">
        <v>2</v>
      </c>
      <c r="F214" s="51">
        <v>30000</v>
      </c>
      <c r="G214" s="51">
        <f>E214*F214</f>
        <v>60000</v>
      </c>
      <c r="H214" s="58" t="s">
        <v>149</v>
      </c>
      <c r="J214" s="52">
        <v>60000</v>
      </c>
      <c r="K214" s="52"/>
      <c r="L214" s="52">
        <f>J214-K214</f>
        <v>60000</v>
      </c>
      <c r="M214" s="52"/>
      <c r="N214" s="52"/>
      <c r="O214" s="52"/>
    </row>
    <row r="215" spans="1:15" x14ac:dyDescent="0.35">
      <c r="B215" s="9">
        <v>3</v>
      </c>
      <c r="C215" s="96" t="s">
        <v>137</v>
      </c>
      <c r="D215" s="97"/>
      <c r="E215" s="4">
        <v>1</v>
      </c>
      <c r="F215" s="51">
        <v>30000</v>
      </c>
      <c r="G215" s="51">
        <f>E215*F215</f>
        <v>30000</v>
      </c>
      <c r="H215" s="58" t="s">
        <v>149</v>
      </c>
      <c r="J215" s="52">
        <v>30000</v>
      </c>
      <c r="K215" s="52"/>
      <c r="L215" s="52">
        <f>J215-K215</f>
        <v>30000</v>
      </c>
      <c r="M215" s="52"/>
      <c r="N215" s="52"/>
      <c r="O215" s="52"/>
    </row>
    <row r="216" spans="1:15" x14ac:dyDescent="0.35">
      <c r="B216" s="9">
        <v>4</v>
      </c>
      <c r="C216" s="96" t="s">
        <v>138</v>
      </c>
      <c r="D216" s="97"/>
      <c r="E216" s="4">
        <v>1</v>
      </c>
      <c r="F216" s="51">
        <v>50000</v>
      </c>
      <c r="G216" s="51">
        <f>E216*F216</f>
        <v>50000</v>
      </c>
      <c r="H216" s="58" t="s">
        <v>149</v>
      </c>
      <c r="J216" s="52">
        <v>50000</v>
      </c>
      <c r="K216" s="52"/>
      <c r="L216" s="52">
        <f>J216-K216</f>
        <v>50000</v>
      </c>
      <c r="M216" s="52"/>
      <c r="N216" s="52"/>
      <c r="O216" s="52"/>
    </row>
    <row r="217" spans="1:15" x14ac:dyDescent="0.35">
      <c r="B217" s="9"/>
      <c r="C217" s="96" t="s">
        <v>17</v>
      </c>
      <c r="D217" s="97"/>
      <c r="E217" s="4"/>
      <c r="F217" s="51"/>
      <c r="G217" s="27">
        <f>SUM(G212:G216)</f>
        <v>425000</v>
      </c>
      <c r="J217" s="45">
        <f>SUM(J212:J216)</f>
        <v>425000</v>
      </c>
      <c r="K217" s="45">
        <f>SUM(K212:K216)</f>
        <v>0</v>
      </c>
      <c r="L217" s="45">
        <f>SUM(L212:L216)</f>
        <v>425000</v>
      </c>
      <c r="M217" s="45"/>
      <c r="N217" s="45"/>
      <c r="O217" s="45"/>
    </row>
    <row r="218" spans="1:15" x14ac:dyDescent="0.35">
      <c r="B218" s="107" t="s">
        <v>117</v>
      </c>
      <c r="C218" s="108"/>
      <c r="D218" s="108"/>
      <c r="E218" s="108"/>
      <c r="F218" s="108"/>
      <c r="G218" s="109"/>
      <c r="J218" s="52"/>
      <c r="K218" s="52"/>
      <c r="L218" s="52"/>
      <c r="M218" s="52"/>
      <c r="N218" s="52"/>
      <c r="O218" s="52"/>
    </row>
    <row r="219" spans="1:15" x14ac:dyDescent="0.35">
      <c r="B219" s="9">
        <v>1</v>
      </c>
      <c r="C219" s="96" t="s">
        <v>112</v>
      </c>
      <c r="D219" s="97"/>
      <c r="E219" s="4">
        <v>1</v>
      </c>
      <c r="F219" s="51">
        <v>25000</v>
      </c>
      <c r="G219" s="51">
        <f>E219*F219</f>
        <v>25000</v>
      </c>
      <c r="J219" s="52">
        <v>25000</v>
      </c>
      <c r="K219" s="52"/>
      <c r="L219" s="52">
        <f>J219-K219</f>
        <v>25000</v>
      </c>
      <c r="M219" s="52"/>
      <c r="N219" s="52"/>
      <c r="O219" s="52"/>
    </row>
    <row r="220" spans="1:15" x14ac:dyDescent="0.35">
      <c r="B220" s="9"/>
      <c r="C220" s="96" t="s">
        <v>17</v>
      </c>
      <c r="D220" s="97"/>
      <c r="E220" s="4"/>
      <c r="F220" s="51"/>
      <c r="G220" s="27">
        <f>SUM(G219)</f>
        <v>25000</v>
      </c>
      <c r="J220" s="45">
        <f>SUM(J219)</f>
        <v>25000</v>
      </c>
      <c r="K220" s="45">
        <f>SUM(K219)</f>
        <v>0</v>
      </c>
      <c r="L220" s="45">
        <f>SUM(L219)</f>
        <v>25000</v>
      </c>
      <c r="M220" s="45"/>
      <c r="N220" s="45"/>
      <c r="O220" s="45"/>
    </row>
    <row r="221" spans="1:15" ht="15.5" x14ac:dyDescent="0.35">
      <c r="B221" s="33"/>
      <c r="C221" s="110" t="s">
        <v>19</v>
      </c>
      <c r="D221" s="111"/>
      <c r="E221" s="33"/>
      <c r="F221" s="55"/>
      <c r="G221" s="37">
        <f>G220+G217</f>
        <v>450000</v>
      </c>
      <c r="J221" s="45">
        <f>J217+J220</f>
        <v>450000</v>
      </c>
      <c r="K221" s="45">
        <f>K217+K220</f>
        <v>0</v>
      </c>
      <c r="L221" s="45">
        <f>L217+L220</f>
        <v>450000</v>
      </c>
      <c r="M221" s="45"/>
      <c r="N221" s="45"/>
      <c r="O221" s="45"/>
    </row>
    <row r="223" spans="1:15" ht="33" customHeight="1" x14ac:dyDescent="0.35">
      <c r="B223" s="102" t="s">
        <v>80</v>
      </c>
      <c r="C223" s="102"/>
      <c r="D223" s="102"/>
      <c r="E223" s="102"/>
      <c r="F223" s="102"/>
      <c r="G223" s="102"/>
    </row>
    <row r="225" spans="1:15" x14ac:dyDescent="0.35">
      <c r="B225" t="s">
        <v>60</v>
      </c>
    </row>
    <row r="227" spans="1:15" ht="43.5" x14ac:dyDescent="0.35">
      <c r="B227" s="12" t="s">
        <v>3</v>
      </c>
      <c r="C227" s="105" t="s">
        <v>32</v>
      </c>
      <c r="D227" s="106"/>
      <c r="E227" s="12" t="s">
        <v>78</v>
      </c>
      <c r="F227" s="12" t="s">
        <v>79</v>
      </c>
      <c r="G227" s="13" t="s">
        <v>67</v>
      </c>
    </row>
    <row r="228" spans="1:15" x14ac:dyDescent="0.35">
      <c r="B228" s="17">
        <v>1</v>
      </c>
      <c r="C228" s="103">
        <v>2</v>
      </c>
      <c r="D228" s="104"/>
      <c r="E228" s="17">
        <v>3</v>
      </c>
      <c r="F228" s="17">
        <v>4</v>
      </c>
      <c r="G228" s="17">
        <v>5</v>
      </c>
      <c r="J228" s="58" t="s">
        <v>144</v>
      </c>
      <c r="K228" s="59" t="s">
        <v>145</v>
      </c>
      <c r="L228" s="59" t="s">
        <v>146</v>
      </c>
      <c r="M228" s="68" t="s">
        <v>158</v>
      </c>
      <c r="N228" s="68"/>
    </row>
    <row r="229" spans="1:15" x14ac:dyDescent="0.35">
      <c r="B229" s="107" t="s">
        <v>18</v>
      </c>
      <c r="C229" s="108"/>
      <c r="D229" s="108"/>
      <c r="E229" s="108"/>
      <c r="F229" s="108"/>
      <c r="G229" s="109"/>
      <c r="M229">
        <v>701</v>
      </c>
      <c r="N229">
        <v>702</v>
      </c>
    </row>
    <row r="230" spans="1:15" x14ac:dyDescent="0.35">
      <c r="B230" s="60">
        <v>1</v>
      </c>
      <c r="C230" s="141" t="s">
        <v>151</v>
      </c>
      <c r="D230" s="141"/>
      <c r="E230" s="61"/>
      <c r="F230" s="61"/>
      <c r="G230" s="62">
        <v>3000</v>
      </c>
      <c r="H230" s="58" t="s">
        <v>148</v>
      </c>
      <c r="J230" s="44">
        <v>3000</v>
      </c>
      <c r="K230" s="44"/>
      <c r="L230" s="44">
        <f>J230-K230</f>
        <v>3000</v>
      </c>
    </row>
    <row r="231" spans="1:15" ht="71.5" customHeight="1" x14ac:dyDescent="0.35">
      <c r="B231" s="9">
        <v>2</v>
      </c>
      <c r="C231" s="98" t="s">
        <v>152</v>
      </c>
      <c r="D231" s="99"/>
      <c r="E231" s="4"/>
      <c r="F231" s="51"/>
      <c r="G231" s="51">
        <v>32000</v>
      </c>
      <c r="H231" s="58" t="s">
        <v>148</v>
      </c>
      <c r="J231" s="52">
        <v>32000</v>
      </c>
      <c r="K231" s="52"/>
      <c r="L231" s="44">
        <f t="shared" ref="L231:L248" si="5">J231-K231</f>
        <v>32000</v>
      </c>
      <c r="M231" s="52"/>
      <c r="N231" s="52"/>
      <c r="O231" s="52"/>
    </row>
    <row r="232" spans="1:15" ht="29" x14ac:dyDescent="0.35">
      <c r="A232" t="s">
        <v>118</v>
      </c>
      <c r="B232" s="9">
        <v>1</v>
      </c>
      <c r="C232" s="96" t="s">
        <v>113</v>
      </c>
      <c r="D232" s="97"/>
      <c r="E232" s="4"/>
      <c r="F232" s="51"/>
      <c r="G232" s="51">
        <v>57600</v>
      </c>
      <c r="H232" s="58" t="s">
        <v>149</v>
      </c>
      <c r="J232" s="52">
        <v>40000</v>
      </c>
      <c r="K232" s="52">
        <v>129600</v>
      </c>
      <c r="L232" s="44">
        <f t="shared" si="5"/>
        <v>-89600</v>
      </c>
      <c r="M232" s="65" t="s">
        <v>153</v>
      </c>
      <c r="O232" s="52"/>
    </row>
    <row r="233" spans="1:15" x14ac:dyDescent="0.35">
      <c r="B233" s="9">
        <v>2</v>
      </c>
      <c r="C233" s="96" t="s">
        <v>139</v>
      </c>
      <c r="D233" s="97"/>
      <c r="E233" s="4">
        <v>54</v>
      </c>
      <c r="F233" s="51">
        <v>500</v>
      </c>
      <c r="G233" s="51">
        <f>E233*F233</f>
        <v>27000</v>
      </c>
      <c r="H233" s="58" t="s">
        <v>149</v>
      </c>
      <c r="J233" s="52">
        <v>27000</v>
      </c>
      <c r="K233" s="52"/>
      <c r="L233" s="44">
        <f t="shared" si="5"/>
        <v>27000</v>
      </c>
      <c r="M233" s="52">
        <v>27000</v>
      </c>
      <c r="N233" s="52"/>
      <c r="O233" s="52"/>
    </row>
    <row r="234" spans="1:15" ht="58.5" customHeight="1" x14ac:dyDescent="0.35">
      <c r="B234" s="9">
        <v>3</v>
      </c>
      <c r="C234" s="98" t="s">
        <v>152</v>
      </c>
      <c r="D234" s="99"/>
      <c r="E234" s="4">
        <v>10</v>
      </c>
      <c r="F234" s="51">
        <v>300</v>
      </c>
      <c r="G234" s="51">
        <f>E234*F234</f>
        <v>3000</v>
      </c>
      <c r="H234" s="58" t="s">
        <v>149</v>
      </c>
      <c r="J234" s="52">
        <v>3000</v>
      </c>
      <c r="K234" s="52"/>
      <c r="L234" s="44">
        <f t="shared" si="5"/>
        <v>3000</v>
      </c>
      <c r="M234" s="52">
        <v>3000</v>
      </c>
      <c r="N234" s="52"/>
      <c r="O234" s="52"/>
    </row>
    <row r="235" spans="1:15" x14ac:dyDescent="0.35">
      <c r="B235" s="9">
        <v>4</v>
      </c>
      <c r="C235" s="96" t="s">
        <v>91</v>
      </c>
      <c r="D235" s="97"/>
      <c r="E235" s="4"/>
      <c r="F235" s="51"/>
      <c r="G235" s="51"/>
      <c r="H235" s="58" t="s">
        <v>149</v>
      </c>
      <c r="J235" s="52"/>
      <c r="K235" s="52">
        <v>19364</v>
      </c>
      <c r="L235" s="44">
        <f t="shared" si="5"/>
        <v>-19364</v>
      </c>
      <c r="M235" s="52"/>
      <c r="N235" s="52"/>
      <c r="O235" s="52"/>
    </row>
    <row r="236" spans="1:15" x14ac:dyDescent="0.35">
      <c r="B236" s="9"/>
      <c r="C236" s="110" t="s">
        <v>17</v>
      </c>
      <c r="D236" s="111"/>
      <c r="E236" s="4"/>
      <c r="F236" s="51"/>
      <c r="G236" s="27">
        <f>SUM(G231:G234)</f>
        <v>119600</v>
      </c>
      <c r="J236" s="45">
        <f>SUM(J230:J235)</f>
        <v>105000</v>
      </c>
      <c r="K236" s="45">
        <f>SUM(K230:K235)</f>
        <v>148964</v>
      </c>
      <c r="L236" s="45">
        <f>SUM(L230:L235)</f>
        <v>-43964</v>
      </c>
      <c r="M236" s="45">
        <f>SUM(M230:M235)</f>
        <v>30000</v>
      </c>
      <c r="N236" s="45">
        <f>SUM(N230:N235)</f>
        <v>0</v>
      </c>
      <c r="O236" s="45"/>
    </row>
    <row r="237" spans="1:15" x14ac:dyDescent="0.35">
      <c r="B237" s="107" t="s">
        <v>117</v>
      </c>
      <c r="C237" s="108"/>
      <c r="D237" s="108"/>
      <c r="E237" s="108"/>
      <c r="F237" s="108"/>
      <c r="G237" s="109"/>
      <c r="J237" s="52"/>
      <c r="K237" s="52"/>
      <c r="L237" s="44"/>
      <c r="M237" s="52"/>
      <c r="N237" s="52"/>
      <c r="O237" s="52"/>
    </row>
    <row r="238" spans="1:15" x14ac:dyDescent="0.35">
      <c r="B238" s="9">
        <v>1</v>
      </c>
      <c r="C238" s="96" t="s">
        <v>98</v>
      </c>
      <c r="D238" s="97"/>
      <c r="E238" s="4"/>
      <c r="F238" s="51"/>
      <c r="G238" s="51">
        <v>675000</v>
      </c>
      <c r="J238" s="52">
        <v>675000</v>
      </c>
      <c r="K238" s="52">
        <v>74952.28</v>
      </c>
      <c r="L238" s="44">
        <f t="shared" si="5"/>
        <v>600047.72</v>
      </c>
      <c r="M238" s="52"/>
      <c r="N238" s="52"/>
      <c r="O238" s="52"/>
    </row>
    <row r="239" spans="1:15" ht="58.5" customHeight="1" x14ac:dyDescent="0.35">
      <c r="B239" s="9">
        <v>2</v>
      </c>
      <c r="C239" s="98" t="s">
        <v>152</v>
      </c>
      <c r="D239" s="99"/>
      <c r="E239" s="4">
        <v>325</v>
      </c>
      <c r="F239" s="51">
        <v>200</v>
      </c>
      <c r="G239" s="51">
        <f>E239*F239</f>
        <v>65000</v>
      </c>
      <c r="J239" s="52">
        <v>65000</v>
      </c>
      <c r="K239" s="52">
        <v>9230.77</v>
      </c>
      <c r="L239" s="44">
        <f t="shared" si="5"/>
        <v>55769.229999999996</v>
      </c>
      <c r="M239" s="52"/>
      <c r="N239" s="52"/>
      <c r="O239" s="52"/>
    </row>
    <row r="240" spans="1:15" x14ac:dyDescent="0.35">
      <c r="B240" s="9"/>
      <c r="C240" s="110" t="s">
        <v>17</v>
      </c>
      <c r="D240" s="111"/>
      <c r="E240" s="4"/>
      <c r="F240" s="51"/>
      <c r="G240" s="27">
        <f>SUM(G238:G239)</f>
        <v>740000</v>
      </c>
      <c r="J240" s="45">
        <f>SUM(J238:J239)</f>
        <v>740000</v>
      </c>
      <c r="K240" s="45">
        <f>SUM(K238:K239)</f>
        <v>84183.05</v>
      </c>
      <c r="L240" s="45">
        <f>SUM(L238:L239)</f>
        <v>655816.94999999995</v>
      </c>
      <c r="M240" s="45"/>
      <c r="N240" s="45"/>
      <c r="O240" s="45"/>
    </row>
    <row r="241" spans="2:15" x14ac:dyDescent="0.35">
      <c r="B241" s="107" t="s">
        <v>39</v>
      </c>
      <c r="C241" s="108"/>
      <c r="D241" s="108"/>
      <c r="E241" s="108"/>
      <c r="F241" s="108"/>
      <c r="G241" s="109"/>
      <c r="J241" s="52"/>
      <c r="K241" s="52"/>
      <c r="L241" s="44"/>
      <c r="M241" s="52"/>
      <c r="N241" s="52"/>
      <c r="O241" s="52"/>
    </row>
    <row r="242" spans="2:15" x14ac:dyDescent="0.35">
      <c r="B242" s="9">
        <v>1</v>
      </c>
      <c r="C242" s="96" t="s">
        <v>99</v>
      </c>
      <c r="D242" s="97"/>
      <c r="E242" s="4">
        <v>241</v>
      </c>
      <c r="F242" s="51">
        <v>1000</v>
      </c>
      <c r="G242" s="51">
        <f>E242*F242</f>
        <v>241000</v>
      </c>
      <c r="J242" s="52">
        <v>241000</v>
      </c>
      <c r="K242" s="52"/>
      <c r="L242" s="44">
        <f t="shared" si="5"/>
        <v>241000</v>
      </c>
      <c r="M242" s="52"/>
      <c r="N242" s="52"/>
      <c r="O242" s="52"/>
    </row>
    <row r="243" spans="2:15" x14ac:dyDescent="0.35">
      <c r="B243" s="9">
        <v>2</v>
      </c>
      <c r="C243" s="96" t="s">
        <v>101</v>
      </c>
      <c r="D243" s="97"/>
      <c r="E243" s="4">
        <v>8</v>
      </c>
      <c r="F243" s="51">
        <v>942</v>
      </c>
      <c r="G243" s="51">
        <v>8000</v>
      </c>
      <c r="J243" s="52">
        <v>8000</v>
      </c>
      <c r="K243" s="52"/>
      <c r="L243" s="44">
        <f t="shared" si="5"/>
        <v>8000</v>
      </c>
      <c r="M243" s="52"/>
      <c r="N243" s="52"/>
      <c r="O243" s="52"/>
    </row>
    <row r="244" spans="2:15" x14ac:dyDescent="0.35">
      <c r="B244" s="9">
        <v>3</v>
      </c>
      <c r="C244" s="96" t="s">
        <v>116</v>
      </c>
      <c r="D244" s="97"/>
      <c r="E244" s="4">
        <v>1280</v>
      </c>
      <c r="F244" s="51">
        <v>1500</v>
      </c>
      <c r="G244" s="51">
        <f>E244*F244</f>
        <v>1920000</v>
      </c>
      <c r="J244" s="52">
        <v>1920000</v>
      </c>
      <c r="K244" s="52">
        <v>160000</v>
      </c>
      <c r="L244" s="44">
        <f t="shared" si="5"/>
        <v>1760000</v>
      </c>
      <c r="M244" s="52"/>
      <c r="N244" s="52"/>
      <c r="O244" s="52"/>
    </row>
    <row r="245" spans="2:15" x14ac:dyDescent="0.35">
      <c r="B245" s="9">
        <v>4</v>
      </c>
      <c r="C245" s="96" t="s">
        <v>91</v>
      </c>
      <c r="D245" s="97"/>
      <c r="E245" s="4">
        <v>6000</v>
      </c>
      <c r="F245" s="51">
        <v>50</v>
      </c>
      <c r="G245" s="51">
        <f>E245*F245</f>
        <v>300000</v>
      </c>
      <c r="J245" s="52">
        <v>300000</v>
      </c>
      <c r="K245" s="52"/>
      <c r="L245" s="44">
        <f t="shared" si="5"/>
        <v>300000</v>
      </c>
      <c r="M245" s="52"/>
      <c r="N245" s="52"/>
      <c r="O245" s="52"/>
    </row>
    <row r="246" spans="2:15" x14ac:dyDescent="0.35">
      <c r="B246" s="9">
        <v>5</v>
      </c>
      <c r="C246" s="96" t="s">
        <v>102</v>
      </c>
      <c r="D246" s="97"/>
      <c r="E246" s="4">
        <v>10</v>
      </c>
      <c r="F246" s="51">
        <v>10000</v>
      </c>
      <c r="G246" s="51">
        <f>E246*F246</f>
        <v>100000</v>
      </c>
      <c r="J246" s="52">
        <v>100000</v>
      </c>
      <c r="K246" s="52"/>
      <c r="L246" s="44">
        <f t="shared" si="5"/>
        <v>100000</v>
      </c>
      <c r="M246" s="52"/>
      <c r="N246" s="52"/>
      <c r="O246" s="52"/>
    </row>
    <row r="247" spans="2:15" x14ac:dyDescent="0.35">
      <c r="B247" s="9"/>
      <c r="C247" s="110" t="s">
        <v>17</v>
      </c>
      <c r="D247" s="111"/>
      <c r="E247" s="4"/>
      <c r="F247" s="51"/>
      <c r="G247" s="27">
        <f>SUM(G242:G246)</f>
        <v>2569000</v>
      </c>
      <c r="J247" s="45">
        <f>SUM(J242:J246)</f>
        <v>2569000</v>
      </c>
      <c r="K247" s="45">
        <f>SUM(K242:K246)</f>
        <v>160000</v>
      </c>
      <c r="L247" s="45">
        <f t="shared" si="5"/>
        <v>2409000</v>
      </c>
      <c r="M247" s="45"/>
      <c r="N247" s="45"/>
      <c r="O247" s="45"/>
    </row>
    <row r="248" spans="2:15" ht="15.5" x14ac:dyDescent="0.35">
      <c r="B248" s="9"/>
      <c r="C248" s="100" t="s">
        <v>19</v>
      </c>
      <c r="D248" s="101"/>
      <c r="E248" s="4"/>
      <c r="F248" s="51"/>
      <c r="G248" s="38">
        <f>G236+G240+G247</f>
        <v>3428600</v>
      </c>
      <c r="J248" s="45">
        <f>J236+J240+J247</f>
        <v>3414000</v>
      </c>
      <c r="K248" s="45">
        <f>K236+K240+K247</f>
        <v>393147.05</v>
      </c>
      <c r="L248" s="45">
        <f t="shared" si="5"/>
        <v>3020852.95</v>
      </c>
      <c r="M248" s="45"/>
      <c r="N248" s="45"/>
      <c r="O248" s="45"/>
    </row>
  </sheetData>
  <mergeCells count="176">
    <mergeCell ref="B132:G132"/>
    <mergeCell ref="C119:D119"/>
    <mergeCell ref="C130:D130"/>
    <mergeCell ref="C137:D137"/>
    <mergeCell ref="B121:G121"/>
    <mergeCell ref="C143:D143"/>
    <mergeCell ref="C142:D142"/>
    <mergeCell ref="C139:D139"/>
    <mergeCell ref="C144:D144"/>
    <mergeCell ref="B157:G157"/>
    <mergeCell ref="C152:D152"/>
    <mergeCell ref="C154:D154"/>
    <mergeCell ref="C150:D150"/>
    <mergeCell ref="C190:D190"/>
    <mergeCell ref="B188:G188"/>
    <mergeCell ref="B211:G211"/>
    <mergeCell ref="C212:D212"/>
    <mergeCell ref="C210:D210"/>
    <mergeCell ref="B205:G205"/>
    <mergeCell ref="C183:D183"/>
    <mergeCell ref="C180:D180"/>
    <mergeCell ref="M162:N162"/>
    <mergeCell ref="C167:D167"/>
    <mergeCell ref="C198:D198"/>
    <mergeCell ref="C209:D209"/>
    <mergeCell ref="C186:D186"/>
    <mergeCell ref="N199:O199"/>
    <mergeCell ref="C173:D173"/>
    <mergeCell ref="C177:D177"/>
    <mergeCell ref="C191:D191"/>
    <mergeCell ref="C176:D176"/>
    <mergeCell ref="N210:O210"/>
    <mergeCell ref="C199:D199"/>
    <mergeCell ref="B194:G194"/>
    <mergeCell ref="C165:D165"/>
    <mergeCell ref="C166:D166"/>
    <mergeCell ref="C202:D202"/>
    <mergeCell ref="C201:D201"/>
    <mergeCell ref="C172:D172"/>
    <mergeCell ref="C189:D189"/>
    <mergeCell ref="C187:D187"/>
    <mergeCell ref="C215:D215"/>
    <mergeCell ref="B151:G151"/>
    <mergeCell ref="C214:D214"/>
    <mergeCell ref="C153:D153"/>
    <mergeCell ref="C161:D161"/>
    <mergeCell ref="C178:D178"/>
    <mergeCell ref="B163:G163"/>
    <mergeCell ref="C164:D164"/>
    <mergeCell ref="C185:D185"/>
    <mergeCell ref="C162:D162"/>
    <mergeCell ref="C169:D169"/>
    <mergeCell ref="C179:D179"/>
    <mergeCell ref="C213:D213"/>
    <mergeCell ref="C181:D181"/>
    <mergeCell ref="B200:G200"/>
    <mergeCell ref="B184:G184"/>
    <mergeCell ref="C203:D203"/>
    <mergeCell ref="C182:D182"/>
    <mergeCell ref="N71:O71"/>
    <mergeCell ref="N89:O89"/>
    <mergeCell ref="B107:G107"/>
    <mergeCell ref="C78:D78"/>
    <mergeCell ref="C80:D80"/>
    <mergeCell ref="B84:G84"/>
    <mergeCell ref="C174:D174"/>
    <mergeCell ref="C175:D175"/>
    <mergeCell ref="C170:D170"/>
    <mergeCell ref="C109:D109"/>
    <mergeCell ref="C116:D116"/>
    <mergeCell ref="B118:G118"/>
    <mergeCell ref="B147:G147"/>
    <mergeCell ref="C138:D138"/>
    <mergeCell ref="C168:D168"/>
    <mergeCell ref="C171:D171"/>
    <mergeCell ref="N117:O117"/>
    <mergeCell ref="M131:N131"/>
    <mergeCell ref="C135:D135"/>
    <mergeCell ref="C155:D155"/>
    <mergeCell ref="C123:D123"/>
    <mergeCell ref="C131:D131"/>
    <mergeCell ref="C124:D124"/>
    <mergeCell ref="B126:G126"/>
    <mergeCell ref="C122:D122"/>
    <mergeCell ref="C136:D136"/>
    <mergeCell ref="B90:G90"/>
    <mergeCell ref="N40:O40"/>
    <mergeCell ref="N103:O103"/>
    <mergeCell ref="N52:O52"/>
    <mergeCell ref="N63:O63"/>
    <mergeCell ref="C79:D79"/>
    <mergeCell ref="B76:G76"/>
    <mergeCell ref="B68:G68"/>
    <mergeCell ref="B82:G82"/>
    <mergeCell ref="B93:G93"/>
    <mergeCell ref="C248:D248"/>
    <mergeCell ref="C242:D242"/>
    <mergeCell ref="C243:D243"/>
    <mergeCell ref="C247:D247"/>
    <mergeCell ref="C246:D246"/>
    <mergeCell ref="C244:D244"/>
    <mergeCell ref="B237:G237"/>
    <mergeCell ref="B229:G229"/>
    <mergeCell ref="C240:D240"/>
    <mergeCell ref="B241:G241"/>
    <mergeCell ref="C239:D239"/>
    <mergeCell ref="C234:D234"/>
    <mergeCell ref="C236:D236"/>
    <mergeCell ref="C235:D235"/>
    <mergeCell ref="C232:D232"/>
    <mergeCell ref="C231:D231"/>
    <mergeCell ref="C217:D217"/>
    <mergeCell ref="B218:G218"/>
    <mergeCell ref="C245:D245"/>
    <mergeCell ref="C216:D216"/>
    <mergeCell ref="C219:D219"/>
    <mergeCell ref="C238:D238"/>
    <mergeCell ref="C228:D228"/>
    <mergeCell ref="C233:D233"/>
    <mergeCell ref="C227:D227"/>
    <mergeCell ref="B223:G223"/>
    <mergeCell ref="C221:D221"/>
    <mergeCell ref="C220:D220"/>
    <mergeCell ref="C230:D230"/>
    <mergeCell ref="C95:D95"/>
    <mergeCell ref="C105:D105"/>
    <mergeCell ref="C110:D110"/>
    <mergeCell ref="C106:D106"/>
    <mergeCell ref="C120:D120"/>
    <mergeCell ref="C117:D117"/>
    <mergeCell ref="B98:G98"/>
    <mergeCell ref="D9:D11"/>
    <mergeCell ref="E9:H9"/>
    <mergeCell ref="C31:F31"/>
    <mergeCell ref="C9:C11"/>
    <mergeCell ref="E10:E11"/>
    <mergeCell ref="B26:H26"/>
    <mergeCell ref="C25:F25"/>
    <mergeCell ref="D1:H1"/>
    <mergeCell ref="B3:J3"/>
    <mergeCell ref="B58:G58"/>
    <mergeCell ref="C77:D77"/>
    <mergeCell ref="I9:I11"/>
    <mergeCell ref="J9:J11"/>
    <mergeCell ref="F10:H10"/>
    <mergeCell ref="B13:J13"/>
    <mergeCell ref="B5:J5"/>
    <mergeCell ref="C74:D74"/>
    <mergeCell ref="B9:B11"/>
    <mergeCell ref="B41:G41"/>
    <mergeCell ref="B73:G73"/>
    <mergeCell ref="C28:F28"/>
    <mergeCell ref="C27:F27"/>
    <mergeCell ref="C33:F33"/>
    <mergeCell ref="B72:G72"/>
    <mergeCell ref="C30:F30"/>
    <mergeCell ref="C32:F32"/>
    <mergeCell ref="C29:F29"/>
    <mergeCell ref="C149:D149"/>
    <mergeCell ref="C141:D141"/>
    <mergeCell ref="C133:D133"/>
    <mergeCell ref="C108:D108"/>
    <mergeCell ref="C146:D146"/>
    <mergeCell ref="C140:D140"/>
    <mergeCell ref="C148:D148"/>
    <mergeCell ref="B112:G112"/>
    <mergeCell ref="C145:D145"/>
    <mergeCell ref="C134:D134"/>
    <mergeCell ref="B47:G47"/>
    <mergeCell ref="C70:D70"/>
    <mergeCell ref="C75:D75"/>
    <mergeCell ref="C71:D71"/>
    <mergeCell ref="B35:G35"/>
    <mergeCell ref="B20:H20"/>
    <mergeCell ref="C24:F24"/>
    <mergeCell ref="B64:G6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fitToHeight="4" orientation="portrait" horizontalDpi="180" verticalDpi="180" r:id="rId1"/>
  <headerFooter alignWithMargins="0"/>
  <rowBreaks count="4" manualBreakCount="4">
    <brk id="46" max="9" man="1"/>
    <brk id="97" max="9" man="1"/>
    <brk id="156" max="9" man="1"/>
    <brk id="20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5"/>
  <sheetViews>
    <sheetView tabSelected="1" topLeftCell="A267" zoomScale="75" zoomScaleNormal="75" workbookViewId="0">
      <selection activeCell="J294" sqref="J293:J294"/>
    </sheetView>
  </sheetViews>
  <sheetFormatPr defaultRowHeight="14.5" x14ac:dyDescent="0.35"/>
  <cols>
    <col min="1" max="1" width="6.7265625" customWidth="1"/>
    <col min="2" max="2" width="4.1796875" customWidth="1"/>
    <col min="3" max="3" width="26.54296875" customWidth="1"/>
    <col min="4" max="4" width="12.90625" customWidth="1"/>
    <col min="5" max="5" width="14.08984375" customWidth="1"/>
    <col min="6" max="6" width="13.26953125" customWidth="1"/>
    <col min="7" max="7" width="16.453125" customWidth="1"/>
    <col min="8" max="8" width="15.36328125" customWidth="1"/>
    <col min="9" max="9" width="14.6328125" customWidth="1"/>
    <col min="10" max="10" width="16.7265625" customWidth="1"/>
    <col min="11" max="11" width="16.54296875" customWidth="1"/>
    <col min="12" max="12" width="16.08984375" customWidth="1"/>
    <col min="13" max="13" width="15.7265625" customWidth="1"/>
    <col min="14" max="14" width="16.36328125" customWidth="1"/>
    <col min="15" max="15" width="15.7265625" customWidth="1"/>
    <col min="16" max="16" width="15.36328125" customWidth="1"/>
    <col min="17" max="17" width="14.36328125" customWidth="1"/>
    <col min="18" max="18" width="15.54296875" customWidth="1"/>
    <col min="19" max="19" width="13.54296875" customWidth="1"/>
    <col min="20" max="20" width="13.36328125" customWidth="1"/>
    <col min="21" max="21" width="12.453125" bestFit="1" customWidth="1"/>
  </cols>
  <sheetData>
    <row r="1" spans="2:10" ht="79" customHeight="1" x14ac:dyDescent="0.4">
      <c r="B1" s="133" t="s">
        <v>183</v>
      </c>
      <c r="C1" s="133"/>
      <c r="D1" s="133"/>
      <c r="E1" s="133"/>
      <c r="F1" s="133"/>
      <c r="G1" s="133"/>
      <c r="H1" s="133"/>
      <c r="I1" s="133"/>
      <c r="J1" s="133"/>
    </row>
    <row r="3" spans="2:10" ht="17.5" x14ac:dyDescent="0.35">
      <c r="B3" s="139" t="s">
        <v>0</v>
      </c>
      <c r="C3" s="139"/>
      <c r="D3" s="139"/>
      <c r="E3" s="139"/>
      <c r="F3" s="139"/>
      <c r="G3" s="139"/>
      <c r="H3" s="139"/>
      <c r="I3" s="139"/>
      <c r="J3" s="139"/>
    </row>
    <row r="5" spans="2:10" ht="15.5" x14ac:dyDescent="0.35">
      <c r="B5" s="140" t="s">
        <v>1</v>
      </c>
      <c r="C5" s="140"/>
      <c r="D5" s="140"/>
      <c r="E5" s="140"/>
      <c r="F5" s="140"/>
      <c r="G5" s="140"/>
      <c r="H5" s="140"/>
      <c r="I5" s="140"/>
      <c r="J5" s="140"/>
    </row>
    <row r="7" spans="2:10" ht="15.5" x14ac:dyDescent="0.35">
      <c r="B7" s="3" t="s">
        <v>2</v>
      </c>
    </row>
    <row r="9" spans="2:10" ht="33.75" customHeight="1" x14ac:dyDescent="0.35">
      <c r="B9" s="117" t="s">
        <v>3</v>
      </c>
      <c r="C9" s="117" t="s">
        <v>4</v>
      </c>
      <c r="D9" s="117" t="s">
        <v>5</v>
      </c>
      <c r="E9" s="98" t="s">
        <v>6</v>
      </c>
      <c r="F9" s="138"/>
      <c r="G9" s="138"/>
      <c r="H9" s="99"/>
      <c r="I9" s="117" t="s">
        <v>12</v>
      </c>
      <c r="J9" s="117" t="s">
        <v>13</v>
      </c>
    </row>
    <row r="10" spans="2:10" x14ac:dyDescent="0.35">
      <c r="B10" s="118"/>
      <c r="C10" s="118"/>
      <c r="D10" s="118"/>
      <c r="E10" s="117" t="s">
        <v>7</v>
      </c>
      <c r="F10" s="96" t="s">
        <v>8</v>
      </c>
      <c r="G10" s="116"/>
      <c r="H10" s="97"/>
      <c r="I10" s="118"/>
      <c r="J10" s="118"/>
    </row>
    <row r="11" spans="2:10" ht="72.75" customHeight="1" x14ac:dyDescent="0.35">
      <c r="B11" s="119"/>
      <c r="C11" s="119"/>
      <c r="D11" s="119"/>
      <c r="E11" s="119"/>
      <c r="F11" s="5" t="s">
        <v>9</v>
      </c>
      <c r="G11" s="5" t="s">
        <v>10</v>
      </c>
      <c r="H11" s="5" t="s">
        <v>11</v>
      </c>
      <c r="I11" s="119"/>
      <c r="J11" s="119"/>
    </row>
    <row r="12" spans="2:10" ht="24" customHeight="1" x14ac:dyDescent="0.3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9</v>
      </c>
      <c r="J12" s="5">
        <v>10</v>
      </c>
    </row>
    <row r="13" spans="2:10" ht="17.25" customHeight="1" x14ac:dyDescent="0.35">
      <c r="B13" s="120" t="s">
        <v>18</v>
      </c>
      <c r="C13" s="121"/>
      <c r="D13" s="121"/>
      <c r="E13" s="121"/>
      <c r="F13" s="121"/>
      <c r="G13" s="121"/>
      <c r="H13" s="121"/>
      <c r="I13" s="121"/>
      <c r="J13" s="122"/>
    </row>
    <row r="14" spans="2:10" ht="29" x14ac:dyDescent="0.35">
      <c r="B14" s="4">
        <v>1</v>
      </c>
      <c r="C14" s="6" t="s">
        <v>14</v>
      </c>
      <c r="D14" s="4">
        <v>2</v>
      </c>
      <c r="E14" s="72">
        <v>44616</v>
      </c>
      <c r="F14" s="72">
        <v>14040</v>
      </c>
      <c r="G14" s="72">
        <f>E14-F14-H14</f>
        <v>24576</v>
      </c>
      <c r="H14" s="72">
        <v>6000</v>
      </c>
      <c r="I14" s="28">
        <v>0.4</v>
      </c>
      <c r="J14" s="72">
        <f>E14*D14*12</f>
        <v>1070784</v>
      </c>
    </row>
    <row r="15" spans="2:10" x14ac:dyDescent="0.35">
      <c r="B15" s="4">
        <v>2</v>
      </c>
      <c r="C15" s="7" t="s">
        <v>15</v>
      </c>
      <c r="D15" s="4">
        <v>27.5</v>
      </c>
      <c r="E15" s="72">
        <v>36386</v>
      </c>
      <c r="F15" s="72">
        <v>9375</v>
      </c>
      <c r="G15" s="72">
        <f>E15-F15-H15</f>
        <v>21058.67</v>
      </c>
      <c r="H15" s="72">
        <v>5952.33</v>
      </c>
      <c r="I15" s="28">
        <v>0.4</v>
      </c>
      <c r="J15" s="72">
        <f>E15*D15*12</f>
        <v>12007380</v>
      </c>
    </row>
    <row r="16" spans="2:10" x14ac:dyDescent="0.35">
      <c r="B16" s="4">
        <v>3</v>
      </c>
      <c r="C16" s="7" t="s">
        <v>16</v>
      </c>
      <c r="D16" s="4">
        <v>23.7</v>
      </c>
      <c r="E16" s="72">
        <v>24816</v>
      </c>
      <c r="F16" s="72">
        <v>3670.83</v>
      </c>
      <c r="G16" s="72">
        <f>E16-F16-H16</f>
        <v>14815.999999999998</v>
      </c>
      <c r="H16" s="72">
        <v>6329.17</v>
      </c>
      <c r="I16" s="28">
        <v>0.4</v>
      </c>
      <c r="J16" s="72">
        <f>J17-J14-J15</f>
        <v>6974836</v>
      </c>
    </row>
    <row r="17" spans="2:10" x14ac:dyDescent="0.35">
      <c r="B17" s="4"/>
      <c r="C17" s="8" t="s">
        <v>17</v>
      </c>
      <c r="D17" s="4">
        <f>SUM(D14:D16)</f>
        <v>53.2</v>
      </c>
      <c r="E17" s="72"/>
      <c r="F17" s="72"/>
      <c r="G17" s="72"/>
      <c r="H17" s="72"/>
      <c r="I17" s="4"/>
      <c r="J17" s="27">
        <v>20053000</v>
      </c>
    </row>
    <row r="18" spans="2:10" x14ac:dyDescent="0.35">
      <c r="B18" s="120" t="s">
        <v>39</v>
      </c>
      <c r="C18" s="121"/>
      <c r="D18" s="121"/>
      <c r="E18" s="121"/>
      <c r="F18" s="121"/>
      <c r="G18" s="121"/>
      <c r="H18" s="121"/>
      <c r="I18" s="121"/>
      <c r="J18" s="122"/>
    </row>
    <row r="19" spans="2:10" x14ac:dyDescent="0.35">
      <c r="B19" s="4">
        <v>1</v>
      </c>
      <c r="C19" s="7" t="s">
        <v>16</v>
      </c>
      <c r="D19" s="4">
        <v>1</v>
      </c>
      <c r="E19" s="72">
        <v>24816</v>
      </c>
      <c r="F19" s="72">
        <v>3670.83</v>
      </c>
      <c r="G19" s="72">
        <f>E19-F19-H19</f>
        <v>14815.999999999998</v>
      </c>
      <c r="H19" s="72">
        <v>6329.17</v>
      </c>
      <c r="I19" s="28">
        <v>0.4</v>
      </c>
      <c r="J19" s="72">
        <v>83000</v>
      </c>
    </row>
    <row r="20" spans="2:10" x14ac:dyDescent="0.35">
      <c r="B20" s="4"/>
      <c r="C20" s="8" t="s">
        <v>17</v>
      </c>
      <c r="D20" s="4">
        <f>SUM(D17:D19)</f>
        <v>54.2</v>
      </c>
      <c r="E20" s="72"/>
      <c r="F20" s="72"/>
      <c r="G20" s="72"/>
      <c r="H20" s="72"/>
      <c r="I20" s="4"/>
      <c r="J20" s="27">
        <f>SUM(J19)</f>
        <v>83000</v>
      </c>
    </row>
    <row r="21" spans="2:10" x14ac:dyDescent="0.35">
      <c r="B21" s="4"/>
      <c r="C21" s="8" t="s">
        <v>19</v>
      </c>
      <c r="D21" s="4">
        <f>SUM(D18:D20)</f>
        <v>55.2</v>
      </c>
      <c r="E21" s="72"/>
      <c r="F21" s="72"/>
      <c r="G21" s="72"/>
      <c r="H21" s="72"/>
      <c r="I21" s="4"/>
      <c r="J21" s="27">
        <v>20136000</v>
      </c>
    </row>
    <row r="23" spans="2:10" ht="56.25" customHeight="1" x14ac:dyDescent="0.35">
      <c r="B23" s="102" t="s">
        <v>30</v>
      </c>
      <c r="C23" s="102"/>
      <c r="D23" s="102"/>
      <c r="E23" s="102"/>
      <c r="F23" s="102"/>
      <c r="G23" s="102"/>
      <c r="H23" s="102"/>
    </row>
    <row r="25" spans="2:10" x14ac:dyDescent="0.35">
      <c r="B25" t="s">
        <v>20</v>
      </c>
    </row>
    <row r="27" spans="2:10" ht="77.25" customHeight="1" x14ac:dyDescent="0.35">
      <c r="B27" s="11" t="s">
        <v>3</v>
      </c>
      <c r="C27" s="135" t="s">
        <v>21</v>
      </c>
      <c r="D27" s="136"/>
      <c r="E27" s="136"/>
      <c r="F27" s="137"/>
      <c r="G27" s="10" t="s">
        <v>22</v>
      </c>
      <c r="H27" s="13" t="s">
        <v>23</v>
      </c>
    </row>
    <row r="28" spans="2:10" ht="20.25" customHeight="1" x14ac:dyDescent="0.35">
      <c r="B28" s="11">
        <v>1</v>
      </c>
      <c r="C28" s="105">
        <v>2</v>
      </c>
      <c r="D28" s="134"/>
      <c r="E28" s="134"/>
      <c r="F28" s="106"/>
      <c r="G28" s="16">
        <v>3</v>
      </c>
      <c r="H28" s="16">
        <v>4</v>
      </c>
    </row>
    <row r="29" spans="2:10" ht="20.25" customHeight="1" x14ac:dyDescent="0.35">
      <c r="B29" s="123" t="s">
        <v>18</v>
      </c>
      <c r="C29" s="124"/>
      <c r="D29" s="124"/>
      <c r="E29" s="124"/>
      <c r="F29" s="124"/>
      <c r="G29" s="124"/>
      <c r="H29" s="125"/>
    </row>
    <row r="30" spans="2:10" x14ac:dyDescent="0.35">
      <c r="B30" s="4">
        <v>1</v>
      </c>
      <c r="C30" s="98" t="s">
        <v>24</v>
      </c>
      <c r="D30" s="138"/>
      <c r="E30" s="138"/>
      <c r="F30" s="99"/>
      <c r="G30" s="4"/>
      <c r="H30" s="4"/>
    </row>
    <row r="31" spans="2:10" x14ac:dyDescent="0.35">
      <c r="B31" s="14"/>
      <c r="C31" s="130" t="s">
        <v>25</v>
      </c>
      <c r="D31" s="131"/>
      <c r="E31" s="131"/>
      <c r="F31" s="132"/>
      <c r="G31" s="72">
        <v>20053000</v>
      </c>
      <c r="H31" s="21">
        <f>G31*22%</f>
        <v>4411660</v>
      </c>
    </row>
    <row r="32" spans="2:10" ht="30.75" customHeight="1" x14ac:dyDescent="0.35">
      <c r="B32" s="4">
        <v>2</v>
      </c>
      <c r="C32" s="127" t="s">
        <v>26</v>
      </c>
      <c r="D32" s="128"/>
      <c r="E32" s="128"/>
      <c r="F32" s="129"/>
      <c r="G32" s="4"/>
      <c r="H32" s="4"/>
    </row>
    <row r="33" spans="2:8" ht="27" customHeight="1" x14ac:dyDescent="0.35">
      <c r="B33" s="4">
        <v>2.1</v>
      </c>
      <c r="C33" s="127" t="s">
        <v>27</v>
      </c>
      <c r="D33" s="128"/>
      <c r="E33" s="128"/>
      <c r="F33" s="129"/>
      <c r="G33" s="72">
        <v>20053000</v>
      </c>
      <c r="H33" s="21">
        <f>G33*2.9%</f>
        <v>581537</v>
      </c>
    </row>
    <row r="34" spans="2:8" ht="30" customHeight="1" x14ac:dyDescent="0.35">
      <c r="B34" s="4">
        <v>2.2999999999999998</v>
      </c>
      <c r="C34" s="127" t="s">
        <v>28</v>
      </c>
      <c r="D34" s="128"/>
      <c r="E34" s="128"/>
      <c r="F34" s="129"/>
      <c r="G34" s="72">
        <v>20053000</v>
      </c>
      <c r="H34" s="21">
        <f>G34*0.2%</f>
        <v>40106</v>
      </c>
    </row>
    <row r="35" spans="2:8" ht="30.75" customHeight="1" x14ac:dyDescent="0.35">
      <c r="B35" s="4">
        <v>3</v>
      </c>
      <c r="C35" s="127" t="s">
        <v>29</v>
      </c>
      <c r="D35" s="128"/>
      <c r="E35" s="128"/>
      <c r="F35" s="129"/>
      <c r="G35" s="72">
        <v>20053000</v>
      </c>
      <c r="H35" s="21">
        <f>H36-H31-H33-H34</f>
        <v>1047241.4699999997</v>
      </c>
    </row>
    <row r="36" spans="2:8" x14ac:dyDescent="0.35">
      <c r="B36" s="4"/>
      <c r="C36" s="120" t="s">
        <v>17</v>
      </c>
      <c r="D36" s="121"/>
      <c r="E36" s="121"/>
      <c r="F36" s="122"/>
      <c r="G36" s="4"/>
      <c r="H36" s="27">
        <v>6080544.4699999997</v>
      </c>
    </row>
    <row r="37" spans="2:8" x14ac:dyDescent="0.35">
      <c r="B37" s="123" t="s">
        <v>39</v>
      </c>
      <c r="C37" s="124"/>
      <c r="D37" s="124"/>
      <c r="E37" s="124"/>
      <c r="F37" s="124"/>
      <c r="G37" s="124"/>
      <c r="H37" s="125"/>
    </row>
    <row r="38" spans="2:8" ht="16.5" customHeight="1" x14ac:dyDescent="0.35">
      <c r="B38" s="4">
        <v>1</v>
      </c>
      <c r="C38" s="98" t="s">
        <v>24</v>
      </c>
      <c r="D38" s="138"/>
      <c r="E38" s="138"/>
      <c r="F38" s="99"/>
      <c r="G38" s="4"/>
      <c r="H38" s="4"/>
    </row>
    <row r="39" spans="2:8" x14ac:dyDescent="0.35">
      <c r="B39" s="14"/>
      <c r="C39" s="130" t="s">
        <v>25</v>
      </c>
      <c r="D39" s="131"/>
      <c r="E39" s="131"/>
      <c r="F39" s="132"/>
      <c r="G39" s="72">
        <v>83000</v>
      </c>
      <c r="H39" s="21">
        <v>4000</v>
      </c>
    </row>
    <row r="40" spans="2:8" ht="27.5" customHeight="1" x14ac:dyDescent="0.35">
      <c r="B40" s="4">
        <v>2</v>
      </c>
      <c r="C40" s="127" t="s">
        <v>26</v>
      </c>
      <c r="D40" s="128"/>
      <c r="E40" s="128"/>
      <c r="F40" s="129"/>
      <c r="G40" s="4"/>
      <c r="H40" s="4"/>
    </row>
    <row r="41" spans="2:8" ht="29.5" customHeight="1" x14ac:dyDescent="0.35">
      <c r="B41" s="4">
        <v>2.1</v>
      </c>
      <c r="C41" s="127" t="s">
        <v>27</v>
      </c>
      <c r="D41" s="128"/>
      <c r="E41" s="128"/>
      <c r="F41" s="129"/>
      <c r="G41" s="72">
        <v>83000</v>
      </c>
      <c r="H41" s="21">
        <v>150</v>
      </c>
    </row>
    <row r="42" spans="2:8" ht="26.5" customHeight="1" x14ac:dyDescent="0.35">
      <c r="B42" s="4">
        <v>2.2999999999999998</v>
      </c>
      <c r="C42" s="127" t="s">
        <v>28</v>
      </c>
      <c r="D42" s="128"/>
      <c r="E42" s="128"/>
      <c r="F42" s="129"/>
      <c r="G42" s="72">
        <v>83000</v>
      </c>
      <c r="H42" s="21">
        <v>20</v>
      </c>
    </row>
    <row r="43" spans="2:8" ht="28.5" customHeight="1" x14ac:dyDescent="0.35">
      <c r="B43" s="4">
        <v>3</v>
      </c>
      <c r="C43" s="127" t="s">
        <v>29</v>
      </c>
      <c r="D43" s="128"/>
      <c r="E43" s="128"/>
      <c r="F43" s="129"/>
      <c r="G43" s="72">
        <v>83000</v>
      </c>
      <c r="H43" s="21">
        <f>H44-H39-H41-H42</f>
        <v>1830</v>
      </c>
    </row>
    <row r="44" spans="2:8" x14ac:dyDescent="0.35">
      <c r="B44" s="4"/>
      <c r="C44" s="120" t="s">
        <v>17</v>
      </c>
      <c r="D44" s="121"/>
      <c r="E44" s="121"/>
      <c r="F44" s="122"/>
      <c r="G44" s="4"/>
      <c r="H44" s="27">
        <v>6000</v>
      </c>
    </row>
    <row r="45" spans="2:8" x14ac:dyDescent="0.35">
      <c r="B45" s="94"/>
      <c r="C45" s="100" t="s">
        <v>19</v>
      </c>
      <c r="D45" s="144"/>
      <c r="E45" s="144"/>
      <c r="F45" s="101"/>
      <c r="G45" s="94"/>
      <c r="H45" s="50">
        <f>H36+H44</f>
        <v>6086544.4699999997</v>
      </c>
    </row>
    <row r="47" spans="2:8" ht="31.5" customHeight="1" x14ac:dyDescent="0.35">
      <c r="B47" s="102" t="s">
        <v>40</v>
      </c>
      <c r="C47" s="102"/>
      <c r="D47" s="102"/>
      <c r="E47" s="102"/>
      <c r="F47" s="102"/>
      <c r="G47" s="102"/>
    </row>
    <row r="49" spans="2:19" x14ac:dyDescent="0.35">
      <c r="B49" t="s">
        <v>31</v>
      </c>
    </row>
    <row r="51" spans="2:19" ht="78.5" x14ac:dyDescent="0.35">
      <c r="B51" s="12" t="s">
        <v>3</v>
      </c>
      <c r="C51" s="15" t="s">
        <v>32</v>
      </c>
      <c r="D51" s="10" t="s">
        <v>33</v>
      </c>
      <c r="E51" s="12" t="s">
        <v>34</v>
      </c>
      <c r="F51" s="12" t="s">
        <v>35</v>
      </c>
      <c r="G51" s="12" t="s">
        <v>44</v>
      </c>
    </row>
    <row r="52" spans="2:19" x14ac:dyDescent="0.35">
      <c r="B52" s="17">
        <v>1</v>
      </c>
      <c r="C52" s="17">
        <v>2</v>
      </c>
      <c r="D52" s="17">
        <v>3</v>
      </c>
      <c r="E52" s="17">
        <v>4</v>
      </c>
      <c r="F52" s="17">
        <v>5</v>
      </c>
      <c r="G52" s="17">
        <v>6</v>
      </c>
      <c r="K52" s="58" t="s">
        <v>164</v>
      </c>
      <c r="L52" s="59" t="s">
        <v>145</v>
      </c>
      <c r="M52" s="59" t="s">
        <v>146</v>
      </c>
      <c r="N52" s="95">
        <v>701</v>
      </c>
      <c r="O52" s="95"/>
      <c r="P52" s="95"/>
      <c r="Q52" s="95">
        <v>702</v>
      </c>
      <c r="R52" s="95"/>
      <c r="S52" s="95"/>
    </row>
    <row r="53" spans="2:19" x14ac:dyDescent="0.35">
      <c r="B53" s="107" t="s">
        <v>18</v>
      </c>
      <c r="C53" s="108"/>
      <c r="D53" s="108"/>
      <c r="E53" s="108"/>
      <c r="F53" s="108"/>
      <c r="G53" s="109"/>
    </row>
    <row r="54" spans="2:19" x14ac:dyDescent="0.35">
      <c r="B54" s="9">
        <v>1</v>
      </c>
      <c r="C54" s="9" t="s">
        <v>36</v>
      </c>
      <c r="D54" s="72">
        <v>1940</v>
      </c>
      <c r="E54" s="4">
        <v>9</v>
      </c>
      <c r="F54" s="4">
        <v>1</v>
      </c>
      <c r="G54" s="72">
        <f>D54*E54*F54-10</f>
        <v>17450</v>
      </c>
      <c r="K54" s="73">
        <v>17450</v>
      </c>
      <c r="L54" s="73"/>
      <c r="M54" s="73">
        <f>K54-L54</f>
        <v>17450</v>
      </c>
      <c r="N54" s="73"/>
      <c r="O54" s="73"/>
      <c r="P54" s="73"/>
      <c r="Q54" s="44"/>
      <c r="R54" s="44"/>
      <c r="S54" s="44"/>
    </row>
    <row r="55" spans="2:19" x14ac:dyDescent="0.35">
      <c r="B55" s="9">
        <v>2</v>
      </c>
      <c r="C55" s="9" t="s">
        <v>37</v>
      </c>
      <c r="D55" s="72">
        <v>550</v>
      </c>
      <c r="E55" s="4">
        <v>7</v>
      </c>
      <c r="F55" s="4">
        <v>3</v>
      </c>
      <c r="G55" s="72">
        <f>D55*E55*F55</f>
        <v>11550</v>
      </c>
      <c r="K55" s="73">
        <v>11550</v>
      </c>
      <c r="L55" s="73"/>
      <c r="M55" s="73">
        <f>K55-L55</f>
        <v>11550</v>
      </c>
      <c r="N55" s="73"/>
      <c r="O55" s="73"/>
      <c r="P55" s="73"/>
      <c r="Q55" s="44"/>
      <c r="R55" s="44"/>
      <c r="S55" s="44"/>
    </row>
    <row r="56" spans="2:19" x14ac:dyDescent="0.35">
      <c r="B56" s="9">
        <v>3</v>
      </c>
      <c r="C56" s="9" t="s">
        <v>38</v>
      </c>
      <c r="D56" s="72">
        <v>200</v>
      </c>
      <c r="E56" s="4">
        <v>7</v>
      </c>
      <c r="F56" s="4">
        <v>5</v>
      </c>
      <c r="G56" s="72">
        <f>D56*E56*F56</f>
        <v>7000</v>
      </c>
      <c r="K56" s="73">
        <v>7000</v>
      </c>
      <c r="L56" s="73"/>
      <c r="M56" s="73">
        <f>K56-L56</f>
        <v>7000</v>
      </c>
      <c r="N56" s="73">
        <v>6000</v>
      </c>
      <c r="O56" s="73"/>
      <c r="P56" s="73">
        <f>N56-O56</f>
        <v>6000</v>
      </c>
      <c r="Q56" s="44">
        <v>30000</v>
      </c>
      <c r="R56" s="44"/>
      <c r="S56" s="44">
        <f>Q56-R56</f>
        <v>30000</v>
      </c>
    </row>
    <row r="57" spans="2:19" x14ac:dyDescent="0.35">
      <c r="B57" s="9"/>
      <c r="C57" s="43" t="s">
        <v>17</v>
      </c>
      <c r="D57" s="4"/>
      <c r="E57" s="4"/>
      <c r="F57" s="4"/>
      <c r="G57" s="27">
        <f>SUM(G54:G56)</f>
        <v>36000</v>
      </c>
      <c r="K57" s="45">
        <f>SUM(K54:K56)</f>
        <v>36000</v>
      </c>
      <c r="L57" s="45">
        <f>SUM(L54:L56)</f>
        <v>0</v>
      </c>
      <c r="M57" s="45">
        <f>SUM(M54:M56)</f>
        <v>36000</v>
      </c>
      <c r="N57" s="45">
        <f t="shared" ref="N57:S57" si="0">SUM(N54:N56)</f>
        <v>6000</v>
      </c>
      <c r="O57" s="45">
        <f t="shared" si="0"/>
        <v>0</v>
      </c>
      <c r="P57" s="45">
        <f t="shared" si="0"/>
        <v>6000</v>
      </c>
      <c r="Q57" s="45">
        <f t="shared" si="0"/>
        <v>30000</v>
      </c>
      <c r="R57" s="45">
        <f t="shared" si="0"/>
        <v>0</v>
      </c>
      <c r="S57" s="45">
        <f t="shared" si="0"/>
        <v>30000</v>
      </c>
    </row>
    <row r="58" spans="2:19" x14ac:dyDescent="0.35">
      <c r="B58" s="30"/>
      <c r="C58" s="30"/>
      <c r="D58" s="30"/>
      <c r="E58" s="30"/>
      <c r="F58" s="30"/>
      <c r="G58" s="30"/>
    </row>
    <row r="59" spans="2:19" ht="32.25" customHeight="1" x14ac:dyDescent="0.35">
      <c r="B59" s="102" t="s">
        <v>92</v>
      </c>
      <c r="C59" s="102"/>
      <c r="D59" s="102"/>
      <c r="E59" s="102"/>
      <c r="F59" s="102"/>
      <c r="G59" s="102"/>
    </row>
    <row r="60" spans="2:19" ht="21" customHeight="1" x14ac:dyDescent="0.35"/>
    <row r="61" spans="2:19" x14ac:dyDescent="0.35">
      <c r="B61" t="s">
        <v>31</v>
      </c>
    </row>
    <row r="63" spans="2:19" ht="58" x14ac:dyDescent="0.35">
      <c r="B63" s="12" t="s">
        <v>3</v>
      </c>
      <c r="C63" s="15" t="s">
        <v>32</v>
      </c>
      <c r="D63" s="10" t="s">
        <v>41</v>
      </c>
      <c r="E63" s="12" t="s">
        <v>42</v>
      </c>
      <c r="F63" s="12" t="s">
        <v>43</v>
      </c>
      <c r="G63" s="12" t="s">
        <v>44</v>
      </c>
    </row>
    <row r="64" spans="2:19" x14ac:dyDescent="0.35">
      <c r="B64" s="17">
        <v>1</v>
      </c>
      <c r="C64" s="17">
        <v>2</v>
      </c>
      <c r="D64" s="17">
        <v>3</v>
      </c>
      <c r="E64" s="17">
        <v>4</v>
      </c>
      <c r="F64" s="17">
        <v>5</v>
      </c>
      <c r="G64" s="17">
        <v>6</v>
      </c>
      <c r="K64" s="58" t="s">
        <v>164</v>
      </c>
      <c r="L64" s="59" t="s">
        <v>145</v>
      </c>
      <c r="M64" s="59" t="s">
        <v>146</v>
      </c>
      <c r="N64" s="95">
        <v>701</v>
      </c>
      <c r="O64" s="95"/>
      <c r="P64" s="95"/>
      <c r="Q64" s="95">
        <v>702</v>
      </c>
      <c r="R64" s="95"/>
      <c r="S64" s="95"/>
    </row>
    <row r="65" spans="2:19" x14ac:dyDescent="0.35">
      <c r="B65" s="24" t="s">
        <v>39</v>
      </c>
      <c r="C65" s="25"/>
      <c r="D65" s="25"/>
      <c r="E65" s="25"/>
      <c r="F65" s="25"/>
      <c r="G65" s="26"/>
      <c r="H65" s="58"/>
      <c r="K65" s="73">
        <f t="shared" ref="K65:L67" si="1">N65+Q65</f>
        <v>170000</v>
      </c>
      <c r="L65" s="73">
        <f t="shared" si="1"/>
        <v>4123.7</v>
      </c>
      <c r="M65" s="64">
        <f>K65-L65</f>
        <v>165876.29999999999</v>
      </c>
      <c r="N65" s="88">
        <v>20000</v>
      </c>
      <c r="O65" s="88"/>
      <c r="P65" s="88">
        <f>N65-O65</f>
        <v>20000</v>
      </c>
      <c r="Q65" s="88">
        <v>150000</v>
      </c>
      <c r="R65" s="88">
        <v>4123.7</v>
      </c>
      <c r="S65" s="88">
        <f>Q65-R65</f>
        <v>145876.29999999999</v>
      </c>
    </row>
    <row r="66" spans="2:19" ht="58" x14ac:dyDescent="0.35">
      <c r="B66" s="9">
        <v>1</v>
      </c>
      <c r="C66" s="5" t="s">
        <v>93</v>
      </c>
      <c r="D66" s="4">
        <v>41</v>
      </c>
      <c r="E66" s="4">
        <v>1</v>
      </c>
      <c r="F66" s="72">
        <v>10000</v>
      </c>
      <c r="G66" s="72">
        <f>D66*E66*F66</f>
        <v>410000</v>
      </c>
      <c r="H66" s="58"/>
      <c r="K66" s="73">
        <f t="shared" si="1"/>
        <v>240000</v>
      </c>
      <c r="L66" s="73">
        <f t="shared" si="1"/>
        <v>0</v>
      </c>
      <c r="M66" s="64">
        <f>K66-L66</f>
        <v>240000</v>
      </c>
      <c r="N66" s="73">
        <v>40000</v>
      </c>
      <c r="O66" s="73"/>
      <c r="P66" s="88">
        <f>N66-O66</f>
        <v>40000</v>
      </c>
      <c r="Q66" s="88">
        <v>200000</v>
      </c>
      <c r="R66" s="88"/>
      <c r="S66" s="88">
        <f>Q66-R66</f>
        <v>200000</v>
      </c>
    </row>
    <row r="67" spans="2:19" x14ac:dyDescent="0.35">
      <c r="B67" s="9">
        <v>2</v>
      </c>
      <c r="C67" s="5" t="s">
        <v>97</v>
      </c>
      <c r="D67" s="4">
        <v>15</v>
      </c>
      <c r="E67" s="4">
        <v>12</v>
      </c>
      <c r="F67" s="72">
        <v>1750</v>
      </c>
      <c r="G67" s="72">
        <f>D67*E67*F67</f>
        <v>315000</v>
      </c>
      <c r="K67" s="73">
        <f t="shared" si="1"/>
        <v>315000</v>
      </c>
      <c r="L67" s="73">
        <f t="shared" si="1"/>
        <v>23740.62</v>
      </c>
      <c r="M67" s="64">
        <f>K67-L67</f>
        <v>291259.38</v>
      </c>
      <c r="N67" s="73">
        <v>25000</v>
      </c>
      <c r="O67" s="73">
        <v>5600</v>
      </c>
      <c r="P67" s="88">
        <f>N67-O67</f>
        <v>19400</v>
      </c>
      <c r="Q67" s="88">
        <v>290000</v>
      </c>
      <c r="R67" s="88">
        <v>18140.62</v>
      </c>
      <c r="S67" s="88">
        <f>Q67-R67</f>
        <v>271859.38</v>
      </c>
    </row>
    <row r="68" spans="2:19" x14ac:dyDescent="0.35">
      <c r="B68" s="9"/>
      <c r="C68" s="43" t="s">
        <v>17</v>
      </c>
      <c r="D68" s="4"/>
      <c r="E68" s="4"/>
      <c r="F68" s="4"/>
      <c r="G68" s="23">
        <f>SUM(G66:G67)</f>
        <v>725000</v>
      </c>
      <c r="K68" s="45">
        <f>SUM(K65:K67)</f>
        <v>725000</v>
      </c>
      <c r="L68" s="45">
        <f>SUM(L65:L67)</f>
        <v>27864.32</v>
      </c>
      <c r="M68" s="45">
        <f>SUM(M65:M67)</f>
        <v>697135.67999999993</v>
      </c>
      <c r="N68" s="45">
        <f t="shared" ref="N68:S68" si="2">SUM(N65:N67)</f>
        <v>85000</v>
      </c>
      <c r="O68" s="45">
        <f t="shared" si="2"/>
        <v>5600</v>
      </c>
      <c r="P68" s="45">
        <f t="shared" si="2"/>
        <v>79400</v>
      </c>
      <c r="Q68" s="45">
        <f t="shared" si="2"/>
        <v>640000</v>
      </c>
      <c r="R68" s="45">
        <f t="shared" si="2"/>
        <v>22264.32</v>
      </c>
      <c r="S68" s="45">
        <f t="shared" si="2"/>
        <v>617735.67999999993</v>
      </c>
    </row>
    <row r="69" spans="2:19" x14ac:dyDescent="0.35">
      <c r="B69" s="48"/>
      <c r="C69" s="35"/>
      <c r="D69" s="30"/>
      <c r="E69" s="30"/>
      <c r="F69" s="30"/>
      <c r="G69" s="82"/>
      <c r="J69" s="45"/>
      <c r="K69" s="45"/>
      <c r="L69" s="45"/>
      <c r="M69" s="45"/>
      <c r="N69" s="45"/>
      <c r="O69" s="45"/>
    </row>
    <row r="70" spans="2:19" ht="17.5" x14ac:dyDescent="0.35">
      <c r="B70" s="113" t="s">
        <v>45</v>
      </c>
      <c r="C70" s="113"/>
      <c r="D70" s="113"/>
      <c r="E70" s="113"/>
      <c r="F70" s="113"/>
      <c r="G70" s="113"/>
      <c r="J70" s="45"/>
      <c r="K70" s="45"/>
      <c r="L70" s="45"/>
      <c r="M70" s="45"/>
      <c r="N70" s="45"/>
      <c r="O70" s="45"/>
    </row>
    <row r="71" spans="2:19" x14ac:dyDescent="0.35">
      <c r="J71" s="45"/>
      <c r="K71" s="45"/>
      <c r="L71" s="45"/>
      <c r="M71" s="45"/>
      <c r="N71" s="45"/>
      <c r="O71" s="45"/>
    </row>
    <row r="72" spans="2:19" ht="58" x14ac:dyDescent="0.35">
      <c r="B72" s="12" t="s">
        <v>3</v>
      </c>
      <c r="C72" s="15" t="s">
        <v>32</v>
      </c>
      <c r="D72" s="13" t="s">
        <v>48</v>
      </c>
      <c r="E72" s="12" t="s">
        <v>50</v>
      </c>
      <c r="F72" s="12" t="s">
        <v>49</v>
      </c>
      <c r="G72" s="12" t="s">
        <v>44</v>
      </c>
      <c r="J72" s="45"/>
      <c r="K72" s="45"/>
      <c r="L72" s="45"/>
      <c r="M72" s="45"/>
      <c r="N72" s="45"/>
      <c r="O72" s="45"/>
    </row>
    <row r="73" spans="2:19" x14ac:dyDescent="0.35">
      <c r="B73" s="17">
        <v>1</v>
      </c>
      <c r="C73" s="17">
        <v>2</v>
      </c>
      <c r="D73" s="17">
        <v>3</v>
      </c>
      <c r="E73" s="17">
        <v>4</v>
      </c>
      <c r="F73" s="17">
        <v>5</v>
      </c>
      <c r="G73" s="17">
        <v>6</v>
      </c>
      <c r="J73" s="45"/>
      <c r="K73" s="45"/>
      <c r="L73" s="45"/>
      <c r="M73" s="45"/>
      <c r="N73" s="45"/>
      <c r="O73" s="45"/>
    </row>
    <row r="74" spans="2:19" x14ac:dyDescent="0.35">
      <c r="B74" s="110" t="s">
        <v>173</v>
      </c>
      <c r="C74" s="126"/>
      <c r="D74" s="126"/>
      <c r="E74" s="126"/>
      <c r="F74" s="126"/>
      <c r="G74" s="111"/>
      <c r="J74" s="58" t="s">
        <v>164</v>
      </c>
      <c r="K74" s="59" t="s">
        <v>175</v>
      </c>
      <c r="L74" s="59" t="s">
        <v>146</v>
      </c>
      <c r="M74" s="95">
        <v>701</v>
      </c>
      <c r="N74" s="95"/>
      <c r="O74" s="95"/>
      <c r="P74" s="95">
        <v>702</v>
      </c>
      <c r="Q74" s="95"/>
      <c r="R74" s="95"/>
    </row>
    <row r="75" spans="2:19" ht="15.5" x14ac:dyDescent="0.35">
      <c r="B75" s="145" t="s">
        <v>18</v>
      </c>
      <c r="C75" s="146"/>
      <c r="D75" s="146"/>
      <c r="E75" s="146"/>
      <c r="F75" s="146"/>
      <c r="G75" s="147"/>
      <c r="J75" s="45"/>
      <c r="K75" s="45"/>
      <c r="L75" s="45"/>
      <c r="M75" s="45"/>
      <c r="N75" s="45"/>
      <c r="O75" s="45"/>
    </row>
    <row r="76" spans="2:19" ht="58" x14ac:dyDescent="0.35">
      <c r="B76" s="17">
        <v>1</v>
      </c>
      <c r="C76" s="83" t="s">
        <v>174</v>
      </c>
      <c r="D76" s="84"/>
      <c r="E76" s="84"/>
      <c r="F76" s="84"/>
      <c r="G76" s="84">
        <v>36452.769999999997</v>
      </c>
      <c r="J76" s="86">
        <v>36452.769999999997</v>
      </c>
      <c r="K76" s="86">
        <v>36452.769999999997</v>
      </c>
      <c r="L76" s="86">
        <f>J76-K76</f>
        <v>0</v>
      </c>
      <c r="M76" s="45"/>
      <c r="N76" s="45"/>
      <c r="O76" s="45"/>
    </row>
    <row r="77" spans="2:19" x14ac:dyDescent="0.35">
      <c r="B77" s="9"/>
      <c r="C77" s="85" t="s">
        <v>17</v>
      </c>
      <c r="D77" s="33"/>
      <c r="E77" s="4"/>
      <c r="F77" s="4"/>
      <c r="G77" s="27">
        <f>SUM(G76)</f>
        <v>36452.769999999997</v>
      </c>
      <c r="J77" s="45">
        <f>SUM(J76)</f>
        <v>36452.769999999997</v>
      </c>
      <c r="K77" s="45">
        <f>SUM(K76)</f>
        <v>36452.769999999997</v>
      </c>
      <c r="L77" s="45">
        <f>SUM(L76)</f>
        <v>0</v>
      </c>
      <c r="M77" s="45"/>
      <c r="N77" s="45"/>
      <c r="O77" s="45"/>
    </row>
    <row r="78" spans="2:19" x14ac:dyDescent="0.35">
      <c r="B78" s="110" t="s">
        <v>46</v>
      </c>
      <c r="C78" s="126"/>
      <c r="D78" s="126"/>
      <c r="E78" s="126"/>
      <c r="F78" s="126"/>
      <c r="G78" s="111"/>
      <c r="J78" s="58"/>
      <c r="K78" s="59"/>
      <c r="L78" s="59"/>
    </row>
    <row r="79" spans="2:19" x14ac:dyDescent="0.35">
      <c r="B79" s="107" t="s">
        <v>39</v>
      </c>
      <c r="C79" s="108"/>
      <c r="D79" s="108"/>
      <c r="E79" s="108"/>
      <c r="F79" s="108"/>
      <c r="G79" s="109"/>
    </row>
    <row r="80" spans="2:19" ht="29" x14ac:dyDescent="0.35">
      <c r="B80" s="9">
        <v>1</v>
      </c>
      <c r="C80" s="5" t="s">
        <v>47</v>
      </c>
      <c r="D80" s="72">
        <v>56</v>
      </c>
      <c r="E80" s="4">
        <v>35</v>
      </c>
      <c r="F80" s="4">
        <v>172</v>
      </c>
      <c r="G80" s="72">
        <v>335000</v>
      </c>
      <c r="J80" s="73">
        <v>335000</v>
      </c>
      <c r="K80" s="73">
        <v>54040</v>
      </c>
      <c r="L80" s="73">
        <f>J80-K80</f>
        <v>280960</v>
      </c>
      <c r="M80" s="73"/>
      <c r="N80" s="73"/>
      <c r="O80" s="73"/>
    </row>
    <row r="81" spans="2:15" x14ac:dyDescent="0.35">
      <c r="B81" s="9"/>
      <c r="C81" s="43" t="s">
        <v>17</v>
      </c>
      <c r="D81" s="4"/>
      <c r="E81" s="4"/>
      <c r="F81" s="4"/>
      <c r="G81" s="27">
        <f>SUM(G80)</f>
        <v>335000</v>
      </c>
      <c r="J81" s="45">
        <f>SUM(J80)</f>
        <v>335000</v>
      </c>
      <c r="K81" s="45">
        <f>SUM(K80)</f>
        <v>54040</v>
      </c>
      <c r="L81" s="45">
        <f>SUM(L80)</f>
        <v>280960</v>
      </c>
      <c r="M81" s="45"/>
      <c r="N81" s="45"/>
      <c r="O81" s="45"/>
    </row>
    <row r="82" spans="2:15" ht="15.5" x14ac:dyDescent="0.35">
      <c r="B82" s="4"/>
      <c r="C82" s="100" t="s">
        <v>19</v>
      </c>
      <c r="D82" s="101"/>
      <c r="E82" s="4"/>
      <c r="F82" s="4"/>
      <c r="G82" s="29">
        <f>G77+G81</f>
        <v>371452.77</v>
      </c>
      <c r="J82" s="45"/>
      <c r="K82" s="45"/>
      <c r="L82" s="45"/>
      <c r="M82" s="45"/>
      <c r="N82" s="45"/>
      <c r="O82" s="45"/>
    </row>
    <row r="84" spans="2:15" ht="44.25" customHeight="1" x14ac:dyDescent="0.35">
      <c r="B84" s="113" t="s">
        <v>51</v>
      </c>
      <c r="C84" s="113"/>
      <c r="D84" s="113"/>
      <c r="E84" s="113"/>
      <c r="F84" s="113"/>
      <c r="G84" s="113"/>
    </row>
    <row r="86" spans="2:15" ht="78" x14ac:dyDescent="0.35">
      <c r="B86" s="12" t="s">
        <v>3</v>
      </c>
      <c r="C86" s="105" t="s">
        <v>32</v>
      </c>
      <c r="D86" s="106"/>
      <c r="E86" s="12" t="s">
        <v>55</v>
      </c>
      <c r="F86" s="12" t="s">
        <v>56</v>
      </c>
      <c r="G86" s="13" t="s">
        <v>57</v>
      </c>
    </row>
    <row r="87" spans="2:15" x14ac:dyDescent="0.35">
      <c r="B87" s="17">
        <v>1</v>
      </c>
      <c r="C87" s="103">
        <v>2</v>
      </c>
      <c r="D87" s="104"/>
      <c r="E87" s="17">
        <v>3</v>
      </c>
      <c r="F87" s="17">
        <v>4</v>
      </c>
      <c r="G87" s="17">
        <v>5</v>
      </c>
      <c r="J87" s="58" t="s">
        <v>164</v>
      </c>
      <c r="K87" s="59" t="s">
        <v>175</v>
      </c>
      <c r="L87" s="59" t="s">
        <v>146</v>
      </c>
      <c r="N87" s="95"/>
      <c r="O87" s="95"/>
    </row>
    <row r="88" spans="2:15" x14ac:dyDescent="0.35">
      <c r="B88" s="107" t="s">
        <v>18</v>
      </c>
      <c r="C88" s="108"/>
      <c r="D88" s="108"/>
      <c r="E88" s="108"/>
      <c r="F88" s="108"/>
      <c r="G88" s="109"/>
    </row>
    <row r="89" spans="2:15" x14ac:dyDescent="0.35">
      <c r="B89" s="110" t="s">
        <v>52</v>
      </c>
      <c r="C89" s="126"/>
      <c r="D89" s="126"/>
      <c r="E89" s="126"/>
      <c r="F89" s="126"/>
      <c r="G89" s="111"/>
    </row>
    <row r="90" spans="2:15" x14ac:dyDescent="0.35">
      <c r="B90" s="9">
        <v>1</v>
      </c>
      <c r="C90" s="96" t="s">
        <v>53</v>
      </c>
      <c r="D90" s="97"/>
      <c r="E90" s="4"/>
      <c r="F90" s="4"/>
      <c r="G90" s="72">
        <v>40000</v>
      </c>
      <c r="J90" s="73">
        <v>40000</v>
      </c>
      <c r="K90" s="73">
        <v>15008</v>
      </c>
      <c r="L90" s="73">
        <f>J90-K90</f>
        <v>24992</v>
      </c>
      <c r="M90" s="73"/>
      <c r="N90" s="73"/>
      <c r="O90" s="73"/>
    </row>
    <row r="91" spans="2:15" x14ac:dyDescent="0.35">
      <c r="B91" s="9"/>
      <c r="C91" s="110" t="s">
        <v>17</v>
      </c>
      <c r="D91" s="111"/>
      <c r="E91" s="4"/>
      <c r="F91" s="4"/>
      <c r="G91" s="27">
        <f>SUM(G90)</f>
        <v>40000</v>
      </c>
      <c r="J91" s="73"/>
      <c r="K91" s="45"/>
      <c r="L91" s="73"/>
      <c r="M91" s="45"/>
      <c r="N91" s="45"/>
      <c r="O91" s="45"/>
    </row>
    <row r="92" spans="2:15" x14ac:dyDescent="0.35">
      <c r="B92" s="110" t="s">
        <v>58</v>
      </c>
      <c r="C92" s="126"/>
      <c r="D92" s="126"/>
      <c r="E92" s="126"/>
      <c r="F92" s="126"/>
      <c r="G92" s="111"/>
      <c r="J92" s="73"/>
      <c r="K92" s="73"/>
      <c r="L92" s="73"/>
      <c r="M92" s="73"/>
      <c r="N92" s="73"/>
      <c r="O92" s="73"/>
    </row>
    <row r="93" spans="2:15" x14ac:dyDescent="0.35">
      <c r="B93" s="9">
        <v>1</v>
      </c>
      <c r="C93" s="96" t="s">
        <v>54</v>
      </c>
      <c r="D93" s="97"/>
      <c r="E93" s="4"/>
      <c r="F93" s="4"/>
      <c r="G93" s="72">
        <v>4000</v>
      </c>
      <c r="J93" s="73">
        <v>4000</v>
      </c>
      <c r="K93" s="73"/>
      <c r="L93" s="73">
        <f>J93-K93</f>
        <v>4000</v>
      </c>
      <c r="M93" s="73"/>
      <c r="N93" s="73"/>
      <c r="O93" s="73"/>
    </row>
    <row r="94" spans="2:15" x14ac:dyDescent="0.35">
      <c r="B94" s="9">
        <v>2</v>
      </c>
      <c r="C94" s="96" t="s">
        <v>140</v>
      </c>
      <c r="D94" s="97"/>
      <c r="E94" s="4"/>
      <c r="F94" s="4"/>
      <c r="G94" s="72">
        <v>10000</v>
      </c>
      <c r="J94" s="73">
        <v>10000</v>
      </c>
      <c r="K94" s="73">
        <v>3865</v>
      </c>
      <c r="L94" s="73">
        <f>J94-K94</f>
        <v>6135</v>
      </c>
      <c r="M94" s="73"/>
      <c r="N94" s="73"/>
      <c r="O94" s="73"/>
    </row>
    <row r="95" spans="2:15" x14ac:dyDescent="0.35">
      <c r="B95" s="9"/>
      <c r="C95" s="110" t="s">
        <v>17</v>
      </c>
      <c r="D95" s="111"/>
      <c r="E95" s="4"/>
      <c r="F95" s="4"/>
      <c r="G95" s="27">
        <f>SUM(G93:G94)</f>
        <v>14000</v>
      </c>
      <c r="J95" s="73"/>
      <c r="K95" s="45"/>
      <c r="L95" s="45"/>
      <c r="M95" s="45"/>
      <c r="N95" s="45"/>
      <c r="O95" s="45"/>
    </row>
    <row r="96" spans="2:15" x14ac:dyDescent="0.35">
      <c r="B96" s="107" t="s">
        <v>117</v>
      </c>
      <c r="C96" s="108"/>
      <c r="D96" s="108"/>
      <c r="E96" s="108"/>
      <c r="F96" s="108"/>
      <c r="G96" s="109"/>
      <c r="J96" s="73"/>
      <c r="K96" s="45"/>
      <c r="L96" s="45"/>
      <c r="M96" s="45"/>
      <c r="N96" s="45"/>
      <c r="O96" s="45"/>
    </row>
    <row r="97" spans="2:22" x14ac:dyDescent="0.35">
      <c r="B97" s="9">
        <v>1</v>
      </c>
      <c r="C97" s="148" t="s">
        <v>176</v>
      </c>
      <c r="D97" s="149"/>
      <c r="E97" s="4"/>
      <c r="F97" s="4"/>
      <c r="G97" s="87">
        <v>100</v>
      </c>
      <c r="J97" s="73">
        <v>100</v>
      </c>
      <c r="K97" s="86">
        <v>43.65</v>
      </c>
      <c r="L97" s="86">
        <f>J97-K97</f>
        <v>56.35</v>
      </c>
      <c r="M97" s="45"/>
      <c r="N97" s="45"/>
      <c r="O97" s="45"/>
    </row>
    <row r="98" spans="2:22" x14ac:dyDescent="0.35">
      <c r="B98" s="9"/>
      <c r="C98" s="110" t="s">
        <v>17</v>
      </c>
      <c r="D98" s="111"/>
      <c r="E98" s="4"/>
      <c r="F98" s="4"/>
      <c r="G98" s="27">
        <f>SUM(G97)</f>
        <v>100</v>
      </c>
      <c r="J98" s="73"/>
      <c r="K98" s="45"/>
      <c r="L98" s="45"/>
      <c r="M98" s="45"/>
      <c r="N98" s="45"/>
      <c r="O98" s="45"/>
    </row>
    <row r="99" spans="2:22" ht="15.5" x14ac:dyDescent="0.35">
      <c r="B99" s="4"/>
      <c r="C99" s="100" t="s">
        <v>19</v>
      </c>
      <c r="D99" s="101"/>
      <c r="E99" s="4"/>
      <c r="F99" s="4"/>
      <c r="G99" s="29">
        <f>G91+G95+G98</f>
        <v>54100</v>
      </c>
      <c r="J99" s="45">
        <f>SUM(J90:J98)</f>
        <v>54100</v>
      </c>
      <c r="K99" s="45">
        <f>SUM(K90:K98)</f>
        <v>18916.650000000001</v>
      </c>
      <c r="L99" s="45">
        <f>SUM(L90:L98)</f>
        <v>35183.35</v>
      </c>
      <c r="M99" s="45"/>
      <c r="N99" s="45"/>
      <c r="O99" s="45"/>
    </row>
    <row r="101" spans="2:22" ht="32" customHeight="1" x14ac:dyDescent="0.35">
      <c r="B101" s="113" t="s">
        <v>59</v>
      </c>
      <c r="C101" s="113"/>
      <c r="D101" s="113"/>
      <c r="E101" s="113"/>
      <c r="F101" s="113"/>
      <c r="G101" s="113"/>
    </row>
    <row r="103" spans="2:22" ht="15.5" customHeight="1" x14ac:dyDescent="0.35">
      <c r="B103" s="102" t="s">
        <v>61</v>
      </c>
      <c r="C103" s="102"/>
      <c r="D103" s="102"/>
      <c r="E103" s="102"/>
      <c r="F103" s="102"/>
      <c r="G103" s="102"/>
    </row>
    <row r="105" spans="2:22" x14ac:dyDescent="0.35">
      <c r="B105" t="s">
        <v>60</v>
      </c>
    </row>
    <row r="107" spans="2:22" ht="29" x14ac:dyDescent="0.35">
      <c r="B107" s="12" t="s">
        <v>3</v>
      </c>
      <c r="C107" s="19" t="s">
        <v>32</v>
      </c>
      <c r="D107" s="13" t="s">
        <v>64</v>
      </c>
      <c r="E107" s="12" t="s">
        <v>65</v>
      </c>
      <c r="F107" s="12" t="s">
        <v>66</v>
      </c>
      <c r="G107" s="12" t="s">
        <v>44</v>
      </c>
    </row>
    <row r="108" spans="2:22" x14ac:dyDescent="0.35">
      <c r="B108" s="17">
        <v>1</v>
      </c>
      <c r="C108" s="17">
        <v>2</v>
      </c>
      <c r="D108" s="17">
        <v>3</v>
      </c>
      <c r="E108" s="17">
        <v>4</v>
      </c>
      <c r="F108" s="17">
        <v>5</v>
      </c>
      <c r="G108" s="17">
        <v>6</v>
      </c>
      <c r="J108" s="58" t="s">
        <v>164</v>
      </c>
      <c r="K108" s="59" t="s">
        <v>145</v>
      </c>
      <c r="L108" s="59" t="s">
        <v>146</v>
      </c>
      <c r="M108" s="95">
        <v>701</v>
      </c>
      <c r="N108" s="95"/>
      <c r="O108" s="95"/>
      <c r="P108" s="95">
        <v>702</v>
      </c>
      <c r="Q108" s="95"/>
      <c r="R108" s="95"/>
      <c r="S108" s="95">
        <v>113</v>
      </c>
      <c r="T108" s="95"/>
      <c r="U108" s="95"/>
    </row>
    <row r="109" spans="2:22" x14ac:dyDescent="0.35">
      <c r="B109" s="107" t="s">
        <v>18</v>
      </c>
      <c r="C109" s="108"/>
      <c r="D109" s="108"/>
      <c r="E109" s="108"/>
      <c r="F109" s="108"/>
      <c r="G109" s="109"/>
    </row>
    <row r="110" spans="2:22" x14ac:dyDescent="0.35">
      <c r="B110" s="9">
        <v>1</v>
      </c>
      <c r="C110" s="9" t="s">
        <v>62</v>
      </c>
      <c r="D110" s="4">
        <v>1</v>
      </c>
      <c r="E110" s="4">
        <v>12</v>
      </c>
      <c r="F110" s="72">
        <v>2666.67</v>
      </c>
      <c r="G110" s="72">
        <f>E110*F110-0.04</f>
        <v>32000</v>
      </c>
      <c r="J110" s="73">
        <f>M110+P110</f>
        <v>32000</v>
      </c>
      <c r="K110" s="73">
        <f>N110+Q110</f>
        <v>7160</v>
      </c>
      <c r="L110" s="73">
        <f>J110-K110</f>
        <v>24840</v>
      </c>
      <c r="M110" s="73"/>
      <c r="N110" s="73"/>
      <c r="O110" s="73">
        <f>M110-N110</f>
        <v>0</v>
      </c>
      <c r="P110" s="44">
        <v>32000</v>
      </c>
      <c r="Q110" s="44">
        <v>7160</v>
      </c>
      <c r="R110" s="44"/>
      <c r="S110" s="44"/>
      <c r="T110" s="44"/>
      <c r="U110" s="44"/>
      <c r="V110" s="44"/>
    </row>
    <row r="111" spans="2:22" x14ac:dyDescent="0.35">
      <c r="B111" s="9"/>
      <c r="C111" s="43" t="s">
        <v>17</v>
      </c>
      <c r="D111" s="4"/>
      <c r="E111" s="4"/>
      <c r="F111" s="72"/>
      <c r="G111" s="27">
        <f>SUM(G110:G110)</f>
        <v>32000</v>
      </c>
      <c r="J111" s="73"/>
      <c r="K111" s="45"/>
      <c r="L111" s="45"/>
      <c r="M111" s="45"/>
      <c r="N111" s="45"/>
      <c r="O111" s="73">
        <f>M111-N111</f>
        <v>0</v>
      </c>
      <c r="S111" s="44"/>
      <c r="T111" s="44"/>
      <c r="U111" s="44"/>
      <c r="V111" s="44"/>
    </row>
    <row r="112" spans="2:22" x14ac:dyDescent="0.35">
      <c r="B112" s="107" t="s">
        <v>117</v>
      </c>
      <c r="C112" s="108"/>
      <c r="D112" s="108"/>
      <c r="E112" s="108"/>
      <c r="F112" s="108"/>
      <c r="G112" s="109"/>
      <c r="J112" s="73"/>
      <c r="K112" s="73"/>
      <c r="L112" s="73"/>
      <c r="M112" s="73"/>
      <c r="N112" s="73"/>
      <c r="O112" s="73">
        <f>M112-N112</f>
        <v>0</v>
      </c>
      <c r="S112" s="44"/>
      <c r="T112" s="44"/>
      <c r="U112" s="44"/>
      <c r="V112" s="44"/>
    </row>
    <row r="113" spans="2:22" x14ac:dyDescent="0.35">
      <c r="B113" s="9">
        <v>1</v>
      </c>
      <c r="C113" s="9" t="s">
        <v>63</v>
      </c>
      <c r="D113" s="33">
        <v>1</v>
      </c>
      <c r="E113" s="4">
        <v>12</v>
      </c>
      <c r="F113" s="72">
        <v>1666.67</v>
      </c>
      <c r="G113" s="72">
        <f>E113*F113-0.04</f>
        <v>20000</v>
      </c>
      <c r="J113" s="73">
        <f>M113+P113+S113</f>
        <v>25000</v>
      </c>
      <c r="K113" s="73">
        <f>N113+Q113+T113</f>
        <v>4024.29</v>
      </c>
      <c r="L113" s="73">
        <f>J113-K113</f>
        <v>20975.71</v>
      </c>
      <c r="M113" s="73">
        <v>10000</v>
      </c>
      <c r="N113" s="73">
        <v>4024.29</v>
      </c>
      <c r="O113" s="73">
        <f>M113-N113</f>
        <v>5975.71</v>
      </c>
      <c r="P113" s="73">
        <v>10000</v>
      </c>
      <c r="S113" s="44">
        <v>5000</v>
      </c>
      <c r="T113" s="44"/>
      <c r="U113" s="44">
        <f>S113-T113</f>
        <v>5000</v>
      </c>
      <c r="V113" s="44"/>
    </row>
    <row r="114" spans="2:22" x14ac:dyDescent="0.35">
      <c r="B114" s="9"/>
      <c r="C114" s="110" t="s">
        <v>17</v>
      </c>
      <c r="D114" s="111"/>
      <c r="E114" s="4"/>
      <c r="F114" s="4"/>
      <c r="G114" s="27">
        <f>SUM(G113:G113)</f>
        <v>20000</v>
      </c>
      <c r="J114" s="45"/>
      <c r="K114" s="45"/>
      <c r="L114" s="45"/>
      <c r="M114" s="45"/>
      <c r="N114" s="45"/>
      <c r="O114" s="73">
        <f>M114-N114</f>
        <v>0</v>
      </c>
      <c r="S114" s="44"/>
      <c r="T114" s="44"/>
      <c r="U114" s="44"/>
      <c r="V114" s="44"/>
    </row>
    <row r="115" spans="2:22" ht="15.5" x14ac:dyDescent="0.35">
      <c r="B115" s="4"/>
      <c r="C115" s="34" t="s">
        <v>19</v>
      </c>
      <c r="D115" s="4"/>
      <c r="E115" s="4"/>
      <c r="F115" s="4"/>
      <c r="G115" s="29">
        <f>G111+G114</f>
        <v>52000</v>
      </c>
      <c r="J115" s="45">
        <f t="shared" ref="J115:U115" si="3">SUM(J110:J114)</f>
        <v>57000</v>
      </c>
      <c r="K115" s="45">
        <f t="shared" si="3"/>
        <v>11184.29</v>
      </c>
      <c r="L115" s="45">
        <f t="shared" si="3"/>
        <v>45815.71</v>
      </c>
      <c r="M115" s="45">
        <f t="shared" si="3"/>
        <v>10000</v>
      </c>
      <c r="N115" s="45">
        <f t="shared" si="3"/>
        <v>4024.29</v>
      </c>
      <c r="O115" s="45">
        <f t="shared" si="3"/>
        <v>5975.71</v>
      </c>
      <c r="P115" s="45">
        <f t="shared" si="3"/>
        <v>42000</v>
      </c>
      <c r="Q115" s="45">
        <f t="shared" si="3"/>
        <v>7160</v>
      </c>
      <c r="R115" s="45">
        <f t="shared" si="3"/>
        <v>0</v>
      </c>
      <c r="S115" s="45">
        <f t="shared" si="3"/>
        <v>5000</v>
      </c>
      <c r="T115" s="45">
        <f t="shared" si="3"/>
        <v>0</v>
      </c>
      <c r="U115" s="45">
        <f t="shared" si="3"/>
        <v>5000</v>
      </c>
      <c r="V115" s="44"/>
    </row>
    <row r="116" spans="2:22" x14ac:dyDescent="0.35">
      <c r="B116" s="30"/>
      <c r="C116" s="30"/>
      <c r="D116" s="30"/>
      <c r="E116" s="30"/>
      <c r="F116" s="30"/>
      <c r="G116" s="30"/>
    </row>
    <row r="117" spans="2:22" ht="15.75" customHeight="1" x14ac:dyDescent="0.35">
      <c r="B117" s="102" t="s">
        <v>106</v>
      </c>
      <c r="C117" s="102"/>
      <c r="D117" s="102"/>
      <c r="E117" s="102"/>
      <c r="F117" s="102"/>
      <c r="G117" s="102"/>
    </row>
    <row r="119" spans="2:22" x14ac:dyDescent="0.35">
      <c r="B119" t="s">
        <v>60</v>
      </c>
    </row>
    <row r="121" spans="2:22" ht="43.5" x14ac:dyDescent="0.35">
      <c r="B121" s="12" t="s">
        <v>3</v>
      </c>
      <c r="C121" s="39" t="s">
        <v>32</v>
      </c>
      <c r="D121" s="40"/>
      <c r="E121" s="12" t="s">
        <v>107</v>
      </c>
      <c r="F121" s="12" t="s">
        <v>108</v>
      </c>
      <c r="G121" s="13" t="s">
        <v>67</v>
      </c>
    </row>
    <row r="122" spans="2:22" x14ac:dyDescent="0.35">
      <c r="B122" s="17">
        <v>1</v>
      </c>
      <c r="C122" s="41">
        <v>2</v>
      </c>
      <c r="D122" s="42"/>
      <c r="E122" s="17">
        <v>3</v>
      </c>
      <c r="F122" s="17">
        <v>4</v>
      </c>
      <c r="G122" s="17">
        <v>5</v>
      </c>
      <c r="J122" s="58" t="s">
        <v>164</v>
      </c>
      <c r="K122" s="59" t="s">
        <v>145</v>
      </c>
      <c r="L122" s="59" t="s">
        <v>146</v>
      </c>
      <c r="M122" s="95">
        <v>701</v>
      </c>
      <c r="N122" s="95"/>
      <c r="O122" s="95"/>
      <c r="P122" s="95">
        <v>702</v>
      </c>
      <c r="Q122" s="95"/>
      <c r="R122" s="95"/>
    </row>
    <row r="123" spans="2:22" x14ac:dyDescent="0.35">
      <c r="B123" s="24" t="s">
        <v>18</v>
      </c>
      <c r="C123" s="25"/>
      <c r="D123" s="25"/>
      <c r="E123" s="25"/>
      <c r="F123" s="25"/>
      <c r="G123" s="26"/>
    </row>
    <row r="124" spans="2:22" x14ac:dyDescent="0.35">
      <c r="B124" s="9">
        <v>1</v>
      </c>
      <c r="C124" s="96" t="s">
        <v>109</v>
      </c>
      <c r="D124" s="97"/>
      <c r="E124" s="4">
        <v>16</v>
      </c>
      <c r="F124" s="72">
        <v>2000</v>
      </c>
      <c r="G124" s="72">
        <v>32085.85</v>
      </c>
      <c r="J124" s="73">
        <f>M124+P124</f>
        <v>32085.85</v>
      </c>
      <c r="K124" s="73">
        <f>N124+Q124</f>
        <v>10864</v>
      </c>
      <c r="L124" s="73">
        <f>J124-K124</f>
        <v>21221.85</v>
      </c>
      <c r="M124" s="73"/>
      <c r="N124" s="73"/>
      <c r="O124" s="73"/>
      <c r="P124" s="44">
        <v>32085.85</v>
      </c>
      <c r="Q124" s="44">
        <v>10864</v>
      </c>
      <c r="R124" s="44">
        <f>P124-Q124</f>
        <v>21221.85</v>
      </c>
    </row>
    <row r="125" spans="2:22" x14ac:dyDescent="0.35">
      <c r="B125" s="9"/>
      <c r="C125" s="110" t="s">
        <v>17</v>
      </c>
      <c r="D125" s="111"/>
      <c r="E125" s="4"/>
      <c r="F125" s="72"/>
      <c r="G125" s="27">
        <f>SUM(G124)</f>
        <v>32085.85</v>
      </c>
      <c r="J125" s="45">
        <f>SUM(J124)</f>
        <v>32085.85</v>
      </c>
      <c r="K125" s="45">
        <f>SUM(K124)</f>
        <v>10864</v>
      </c>
      <c r="L125" s="45">
        <f>SUM(L124)</f>
        <v>21221.85</v>
      </c>
      <c r="M125" s="45">
        <f t="shared" ref="M125:R125" si="4">SUM(M124)</f>
        <v>0</v>
      </c>
      <c r="N125" s="45">
        <f t="shared" si="4"/>
        <v>0</v>
      </c>
      <c r="O125" s="45">
        <f t="shared" si="4"/>
        <v>0</v>
      </c>
      <c r="P125" s="45">
        <f t="shared" si="4"/>
        <v>32085.85</v>
      </c>
      <c r="Q125" s="45">
        <f t="shared" si="4"/>
        <v>10864</v>
      </c>
      <c r="R125" s="45">
        <f t="shared" si="4"/>
        <v>21221.85</v>
      </c>
    </row>
    <row r="126" spans="2:22" x14ac:dyDescent="0.35">
      <c r="B126" s="107" t="s">
        <v>39</v>
      </c>
      <c r="C126" s="108"/>
      <c r="D126" s="108"/>
      <c r="E126" s="108"/>
      <c r="F126" s="108"/>
      <c r="G126" s="109"/>
      <c r="J126" s="73"/>
      <c r="K126" s="45"/>
      <c r="L126" s="45"/>
      <c r="M126" s="45"/>
      <c r="N126" s="45"/>
      <c r="O126" s="45"/>
      <c r="P126" s="44"/>
      <c r="Q126" s="44"/>
      <c r="R126" s="44"/>
    </row>
    <row r="127" spans="2:22" x14ac:dyDescent="0.35">
      <c r="B127" s="9">
        <v>1</v>
      </c>
      <c r="C127" s="96" t="s">
        <v>141</v>
      </c>
      <c r="D127" s="97"/>
      <c r="E127" s="4">
        <v>25</v>
      </c>
      <c r="F127" s="72">
        <v>2000</v>
      </c>
      <c r="G127" s="72">
        <f>E127*F127</f>
        <v>50000</v>
      </c>
      <c r="J127" s="73">
        <f>M127+P127</f>
        <v>50000</v>
      </c>
      <c r="K127" s="45"/>
      <c r="L127" s="73">
        <f>J127-L131</f>
        <v>50000</v>
      </c>
      <c r="M127" s="45"/>
      <c r="N127" s="45"/>
      <c r="O127" s="45"/>
      <c r="P127" s="44">
        <v>50000</v>
      </c>
      <c r="Q127" s="44"/>
      <c r="R127" s="44">
        <f>P127-Q127</f>
        <v>50000</v>
      </c>
    </row>
    <row r="128" spans="2:22" x14ac:dyDescent="0.35">
      <c r="B128" s="9"/>
      <c r="C128" s="110" t="s">
        <v>17</v>
      </c>
      <c r="D128" s="111"/>
      <c r="E128" s="4"/>
      <c r="F128" s="72"/>
      <c r="G128" s="27">
        <f>SUM(G127)</f>
        <v>50000</v>
      </c>
      <c r="J128" s="45">
        <f>SUM(J127)</f>
        <v>50000</v>
      </c>
      <c r="K128" s="45">
        <f>SUM(K127)</f>
        <v>0</v>
      </c>
      <c r="L128" s="45">
        <f>SUM(L127)</f>
        <v>50000</v>
      </c>
      <c r="M128" s="45">
        <f t="shared" ref="M128:R128" si="5">SUM(M127)</f>
        <v>0</v>
      </c>
      <c r="N128" s="45">
        <f t="shared" si="5"/>
        <v>0</v>
      </c>
      <c r="O128" s="45">
        <f t="shared" si="5"/>
        <v>0</v>
      </c>
      <c r="P128" s="45">
        <f t="shared" si="5"/>
        <v>50000</v>
      </c>
      <c r="Q128" s="45">
        <f t="shared" si="5"/>
        <v>0</v>
      </c>
      <c r="R128" s="45">
        <f t="shared" si="5"/>
        <v>50000</v>
      </c>
    </row>
    <row r="129" spans="2:18" ht="15.5" x14ac:dyDescent="0.35">
      <c r="B129" s="4"/>
      <c r="C129" s="100" t="s">
        <v>19</v>
      </c>
      <c r="D129" s="101"/>
      <c r="E129" s="4"/>
      <c r="F129" s="4"/>
      <c r="G129" s="29">
        <f>G125+G128</f>
        <v>82085.850000000006</v>
      </c>
      <c r="J129" s="45">
        <f>J125+J128</f>
        <v>82085.850000000006</v>
      </c>
      <c r="K129" s="45">
        <f t="shared" ref="K129:R129" si="6">K125+K128</f>
        <v>10864</v>
      </c>
      <c r="L129" s="45">
        <f t="shared" si="6"/>
        <v>71221.850000000006</v>
      </c>
      <c r="M129" s="45">
        <f t="shared" si="6"/>
        <v>0</v>
      </c>
      <c r="N129" s="45">
        <f t="shared" si="6"/>
        <v>0</v>
      </c>
      <c r="O129" s="45">
        <f t="shared" si="6"/>
        <v>0</v>
      </c>
      <c r="P129" s="45">
        <f t="shared" si="6"/>
        <v>82085.850000000006</v>
      </c>
      <c r="Q129" s="45">
        <f t="shared" si="6"/>
        <v>10864</v>
      </c>
      <c r="R129" s="45">
        <f t="shared" si="6"/>
        <v>71221.850000000006</v>
      </c>
    </row>
    <row r="130" spans="2:18" x14ac:dyDescent="0.35">
      <c r="B130" s="48"/>
      <c r="C130" s="35"/>
      <c r="D130" s="35"/>
      <c r="E130" s="30"/>
      <c r="F130" s="74"/>
      <c r="G130" s="50"/>
      <c r="J130" s="73"/>
      <c r="K130" s="45"/>
      <c r="L130" s="45"/>
      <c r="M130" s="45"/>
      <c r="N130" s="45"/>
      <c r="O130" s="45"/>
    </row>
    <row r="131" spans="2:18" ht="33" customHeight="1" x14ac:dyDescent="0.35">
      <c r="B131" s="102" t="s">
        <v>68</v>
      </c>
      <c r="C131" s="102"/>
      <c r="D131" s="102"/>
      <c r="E131" s="102"/>
      <c r="F131" s="102"/>
      <c r="G131" s="102"/>
    </row>
    <row r="133" spans="2:18" x14ac:dyDescent="0.35">
      <c r="B133" t="s">
        <v>60</v>
      </c>
    </row>
    <row r="135" spans="2:18" ht="43.5" x14ac:dyDescent="0.35">
      <c r="B135" s="12" t="s">
        <v>3</v>
      </c>
      <c r="C135" s="105" t="s">
        <v>32</v>
      </c>
      <c r="D135" s="106"/>
      <c r="E135" s="12" t="s">
        <v>70</v>
      </c>
      <c r="F135" s="12" t="s">
        <v>71</v>
      </c>
      <c r="G135" s="13" t="s">
        <v>67</v>
      </c>
    </row>
    <row r="136" spans="2:18" x14ac:dyDescent="0.35">
      <c r="B136" s="17">
        <v>1</v>
      </c>
      <c r="C136" s="103">
        <v>2</v>
      </c>
      <c r="D136" s="104"/>
      <c r="E136" s="17">
        <v>3</v>
      </c>
      <c r="F136" s="17">
        <v>4</v>
      </c>
      <c r="G136" s="17">
        <v>5</v>
      </c>
      <c r="J136" s="58" t="s">
        <v>164</v>
      </c>
      <c r="K136" s="59" t="s">
        <v>165</v>
      </c>
      <c r="L136" s="59" t="s">
        <v>146</v>
      </c>
      <c r="M136" s="95">
        <v>701</v>
      </c>
      <c r="N136" s="95"/>
      <c r="O136" s="95"/>
      <c r="P136" s="95">
        <v>702</v>
      </c>
      <c r="Q136" s="95"/>
      <c r="R136" s="95"/>
    </row>
    <row r="137" spans="2:18" x14ac:dyDescent="0.35">
      <c r="B137" s="107" t="s">
        <v>18</v>
      </c>
      <c r="C137" s="108"/>
      <c r="D137" s="108"/>
      <c r="E137" s="108"/>
      <c r="F137" s="108"/>
      <c r="G137" s="109"/>
    </row>
    <row r="138" spans="2:18" x14ac:dyDescent="0.35">
      <c r="B138" s="9">
        <v>1</v>
      </c>
      <c r="C138" s="96" t="s">
        <v>69</v>
      </c>
      <c r="D138" s="97"/>
      <c r="E138" s="75">
        <v>368600</v>
      </c>
      <c r="F138" s="72">
        <v>6</v>
      </c>
      <c r="G138" s="21">
        <f>E138*F138</f>
        <v>2211600</v>
      </c>
      <c r="J138" s="73">
        <v>2211600</v>
      </c>
      <c r="K138" s="73">
        <v>805945.02</v>
      </c>
      <c r="L138" s="73">
        <f>J138-K138</f>
        <v>1405654.98</v>
      </c>
      <c r="M138" s="73"/>
      <c r="N138" s="73"/>
      <c r="O138" s="73"/>
    </row>
    <row r="139" spans="2:18" x14ac:dyDescent="0.35">
      <c r="B139" s="9"/>
      <c r="C139" s="100" t="s">
        <v>17</v>
      </c>
      <c r="D139" s="101"/>
      <c r="E139" s="72"/>
      <c r="F139" s="76"/>
      <c r="G139" s="23">
        <f>SUM(G138)</f>
        <v>2211600</v>
      </c>
      <c r="J139" s="73"/>
      <c r="K139" s="45"/>
      <c r="L139" s="73">
        <f>J139-K139</f>
        <v>0</v>
      </c>
      <c r="M139" s="45"/>
      <c r="N139" s="45"/>
      <c r="O139" s="45"/>
    </row>
    <row r="140" spans="2:18" x14ac:dyDescent="0.35">
      <c r="B140" s="107" t="s">
        <v>117</v>
      </c>
      <c r="C140" s="108"/>
      <c r="D140" s="108"/>
      <c r="E140" s="108"/>
      <c r="F140" s="108"/>
      <c r="G140" s="109"/>
      <c r="J140" s="73"/>
      <c r="K140" s="73"/>
      <c r="L140" s="73">
        <f>J140-K140</f>
        <v>0</v>
      </c>
      <c r="M140" s="73"/>
      <c r="N140" s="73"/>
      <c r="O140" s="73"/>
    </row>
    <row r="141" spans="2:18" x14ac:dyDescent="0.35">
      <c r="B141" s="9">
        <v>1</v>
      </c>
      <c r="C141" s="96" t="s">
        <v>69</v>
      </c>
      <c r="D141" s="97"/>
      <c r="E141" s="75">
        <v>30833</v>
      </c>
      <c r="F141" s="72">
        <v>6</v>
      </c>
      <c r="G141" s="21">
        <f>E141*F141+2</f>
        <v>185000</v>
      </c>
      <c r="J141" s="73">
        <v>185000</v>
      </c>
      <c r="K141" s="73">
        <v>10230.879999999999</v>
      </c>
      <c r="L141" s="73">
        <f>J141-K141</f>
        <v>174769.12</v>
      </c>
      <c r="M141" s="73"/>
      <c r="N141" s="73"/>
      <c r="O141" s="73"/>
    </row>
    <row r="142" spans="2:18" x14ac:dyDescent="0.35">
      <c r="B142" s="9"/>
      <c r="C142" s="100" t="s">
        <v>17</v>
      </c>
      <c r="D142" s="101"/>
      <c r="E142" s="4"/>
      <c r="F142" s="4"/>
      <c r="G142" s="23">
        <f>SUM(G141)</f>
        <v>185000</v>
      </c>
      <c r="J142" s="73"/>
      <c r="K142" s="45"/>
      <c r="L142" s="45"/>
      <c r="M142" s="45"/>
      <c r="N142" s="45"/>
      <c r="O142" s="45"/>
    </row>
    <row r="143" spans="2:18" ht="15.5" x14ac:dyDescent="0.35">
      <c r="B143" s="9"/>
      <c r="C143" s="110" t="s">
        <v>19</v>
      </c>
      <c r="D143" s="111"/>
      <c r="E143" s="4"/>
      <c r="F143" s="4"/>
      <c r="G143" s="29">
        <f>G139+G142</f>
        <v>2396600</v>
      </c>
      <c r="J143" s="45">
        <f>SUM(J138:J142)</f>
        <v>2396600</v>
      </c>
      <c r="K143" s="45">
        <f>SUM(K138:K142)</f>
        <v>816175.9</v>
      </c>
      <c r="L143" s="45">
        <f>SUM(L138:L142)</f>
        <v>1580424.1</v>
      </c>
      <c r="M143" s="45"/>
      <c r="N143" s="45"/>
      <c r="O143" s="45"/>
    </row>
    <row r="145" spans="1:21" ht="31.5" customHeight="1" x14ac:dyDescent="0.35">
      <c r="B145" s="102" t="s">
        <v>72</v>
      </c>
      <c r="C145" s="102"/>
      <c r="D145" s="102"/>
      <c r="E145" s="102"/>
      <c r="F145" s="102"/>
      <c r="G145" s="102"/>
    </row>
    <row r="147" spans="1:21" x14ac:dyDescent="0.35">
      <c r="B147" t="s">
        <v>60</v>
      </c>
    </row>
    <row r="149" spans="1:21" ht="29" x14ac:dyDescent="0.35">
      <c r="B149" s="12" t="s">
        <v>3</v>
      </c>
      <c r="C149" s="105" t="s">
        <v>32</v>
      </c>
      <c r="D149" s="106"/>
      <c r="E149" s="12" t="s">
        <v>122</v>
      </c>
      <c r="F149" s="12" t="s">
        <v>74</v>
      </c>
      <c r="G149" s="13" t="s">
        <v>75</v>
      </c>
    </row>
    <row r="150" spans="1:21" x14ac:dyDescent="0.35">
      <c r="B150" s="17">
        <v>1</v>
      </c>
      <c r="C150" s="103">
        <v>2</v>
      </c>
      <c r="D150" s="104"/>
      <c r="E150" s="17">
        <v>3</v>
      </c>
      <c r="F150" s="17">
        <v>4</v>
      </c>
      <c r="G150" s="17">
        <v>5</v>
      </c>
      <c r="J150" s="58" t="s">
        <v>164</v>
      </c>
      <c r="K150" s="59" t="s">
        <v>145</v>
      </c>
      <c r="L150" s="59" t="s">
        <v>146</v>
      </c>
      <c r="M150" s="95">
        <v>701</v>
      </c>
      <c r="N150" s="95"/>
      <c r="O150" s="95"/>
      <c r="P150" s="95">
        <v>702</v>
      </c>
      <c r="Q150" s="95"/>
      <c r="R150" s="95"/>
      <c r="S150" s="95">
        <v>113</v>
      </c>
      <c r="T150" s="95"/>
      <c r="U150" s="95"/>
    </row>
    <row r="151" spans="1:21" x14ac:dyDescent="0.35">
      <c r="B151" s="107" t="s">
        <v>18</v>
      </c>
      <c r="C151" s="108"/>
      <c r="D151" s="108"/>
      <c r="E151" s="108"/>
      <c r="F151" s="108"/>
      <c r="G151" s="109"/>
    </row>
    <row r="152" spans="1:21" x14ac:dyDescent="0.35">
      <c r="B152" s="9">
        <v>1</v>
      </c>
      <c r="C152" s="96" t="s">
        <v>81</v>
      </c>
      <c r="D152" s="97"/>
      <c r="E152" s="72">
        <v>1000</v>
      </c>
      <c r="F152" s="4">
        <v>10</v>
      </c>
      <c r="G152" s="72">
        <f t="shared" ref="G152:G160" si="7">E152*F152</f>
        <v>10000</v>
      </c>
      <c r="H152" s="58" t="s">
        <v>148</v>
      </c>
      <c r="J152" s="73">
        <f>M152+P152+S152</f>
        <v>10000</v>
      </c>
      <c r="K152" s="73">
        <f>N152+Q152+T152</f>
        <v>0</v>
      </c>
      <c r="L152" s="73">
        <f t="shared" ref="L152:L163" si="8">J152-K152</f>
        <v>10000</v>
      </c>
      <c r="M152" s="73"/>
      <c r="N152" s="73"/>
      <c r="O152" s="73">
        <f>M152-N152</f>
        <v>0</v>
      </c>
      <c r="P152" s="44">
        <v>10000</v>
      </c>
      <c r="Q152" s="44"/>
      <c r="R152" s="44">
        <f>P152-Q152</f>
        <v>10000</v>
      </c>
      <c r="S152" s="44"/>
      <c r="T152" s="44"/>
    </row>
    <row r="153" spans="1:21" ht="24.5" customHeight="1" x14ac:dyDescent="0.35">
      <c r="A153" t="s">
        <v>118</v>
      </c>
      <c r="B153" s="9">
        <v>1</v>
      </c>
      <c r="C153" s="114" t="s">
        <v>123</v>
      </c>
      <c r="D153" s="115"/>
      <c r="E153" s="77">
        <v>10000</v>
      </c>
      <c r="F153" s="78">
        <v>1</v>
      </c>
      <c r="G153" s="72">
        <f t="shared" si="7"/>
        <v>10000</v>
      </c>
      <c r="H153" s="58" t="s">
        <v>149</v>
      </c>
      <c r="J153" s="73">
        <f t="shared" ref="J153:J163" si="9">M153+P153+S153</f>
        <v>10000</v>
      </c>
      <c r="K153" s="73">
        <f t="shared" ref="K153:K163" si="10">N153+Q153+T153</f>
        <v>0</v>
      </c>
      <c r="L153" s="73">
        <f t="shared" si="8"/>
        <v>10000</v>
      </c>
      <c r="M153" s="73"/>
      <c r="N153" s="73"/>
      <c r="O153" s="73">
        <f t="shared" ref="O153:O163" si="11">M153-N153</f>
        <v>0</v>
      </c>
      <c r="P153" s="44">
        <v>10000</v>
      </c>
      <c r="Q153" s="44"/>
      <c r="R153" s="44">
        <f t="shared" ref="R153:R163" si="12">P153-Q153</f>
        <v>10000</v>
      </c>
      <c r="S153" s="44"/>
      <c r="T153" s="44"/>
    </row>
    <row r="154" spans="1:21" x14ac:dyDescent="0.35">
      <c r="B154" s="9">
        <v>2</v>
      </c>
      <c r="C154" s="96" t="s">
        <v>82</v>
      </c>
      <c r="D154" s="97"/>
      <c r="E154" s="72">
        <v>74250</v>
      </c>
      <c r="F154" s="4">
        <v>4</v>
      </c>
      <c r="G154" s="72">
        <f t="shared" si="7"/>
        <v>297000</v>
      </c>
      <c r="H154" s="58" t="s">
        <v>149</v>
      </c>
      <c r="J154" s="73">
        <f t="shared" si="9"/>
        <v>297000</v>
      </c>
      <c r="K154" s="73">
        <f t="shared" si="10"/>
        <v>0</v>
      </c>
      <c r="L154" s="73">
        <f t="shared" si="8"/>
        <v>297000</v>
      </c>
      <c r="M154" s="73"/>
      <c r="N154" s="73"/>
      <c r="O154" s="73">
        <f t="shared" si="11"/>
        <v>0</v>
      </c>
      <c r="P154" s="44">
        <v>297000</v>
      </c>
      <c r="Q154" s="44"/>
      <c r="R154" s="44">
        <f t="shared" si="12"/>
        <v>297000</v>
      </c>
      <c r="S154" s="44"/>
      <c r="T154" s="44"/>
    </row>
    <row r="155" spans="1:21" x14ac:dyDescent="0.35">
      <c r="B155" s="9">
        <v>3</v>
      </c>
      <c r="C155" s="96" t="s">
        <v>147</v>
      </c>
      <c r="D155" s="97"/>
      <c r="E155" s="72">
        <v>7040</v>
      </c>
      <c r="F155" s="4">
        <v>1</v>
      </c>
      <c r="G155" s="72">
        <f t="shared" si="7"/>
        <v>7040</v>
      </c>
      <c r="H155" s="58" t="s">
        <v>149</v>
      </c>
      <c r="J155" s="73">
        <f t="shared" si="9"/>
        <v>7040</v>
      </c>
      <c r="K155" s="73">
        <f t="shared" si="10"/>
        <v>7040</v>
      </c>
      <c r="L155" s="73">
        <f t="shared" si="8"/>
        <v>0</v>
      </c>
      <c r="M155" s="73"/>
      <c r="N155" s="73"/>
      <c r="O155" s="73">
        <f t="shared" si="11"/>
        <v>0</v>
      </c>
      <c r="P155" s="44">
        <v>7040</v>
      </c>
      <c r="Q155" s="44">
        <v>7040</v>
      </c>
      <c r="R155" s="44">
        <f t="shared" si="12"/>
        <v>0</v>
      </c>
      <c r="S155" s="44"/>
      <c r="T155" s="44"/>
    </row>
    <row r="156" spans="1:21" x14ac:dyDescent="0.35">
      <c r="B156" s="9">
        <v>4</v>
      </c>
      <c r="C156" s="96" t="s">
        <v>83</v>
      </c>
      <c r="D156" s="97"/>
      <c r="E156" s="72">
        <v>10000</v>
      </c>
      <c r="F156" s="4">
        <v>1</v>
      </c>
      <c r="G156" s="72">
        <f t="shared" si="7"/>
        <v>10000</v>
      </c>
      <c r="H156" s="58" t="s">
        <v>149</v>
      </c>
      <c r="J156" s="73">
        <f t="shared" si="9"/>
        <v>10000</v>
      </c>
      <c r="K156" s="73">
        <f t="shared" si="10"/>
        <v>0</v>
      </c>
      <c r="L156" s="73">
        <f t="shared" si="8"/>
        <v>10000</v>
      </c>
      <c r="M156" s="73"/>
      <c r="N156" s="73"/>
      <c r="O156" s="73">
        <f t="shared" si="11"/>
        <v>0</v>
      </c>
      <c r="P156" s="44">
        <v>10000</v>
      </c>
      <c r="Q156" s="44"/>
      <c r="R156" s="44">
        <f t="shared" si="12"/>
        <v>10000</v>
      </c>
      <c r="S156" s="44"/>
      <c r="T156" s="44"/>
    </row>
    <row r="157" spans="1:21" x14ac:dyDescent="0.35">
      <c r="B157" s="9">
        <v>5</v>
      </c>
      <c r="C157" s="96" t="s">
        <v>84</v>
      </c>
      <c r="D157" s="97"/>
      <c r="E157" s="72">
        <v>4653.88</v>
      </c>
      <c r="F157" s="4">
        <v>4</v>
      </c>
      <c r="G157" s="72">
        <f t="shared" si="7"/>
        <v>18615.52</v>
      </c>
      <c r="H157" s="58" t="s">
        <v>149</v>
      </c>
      <c r="J157" s="73">
        <f t="shared" si="9"/>
        <v>18615.52</v>
      </c>
      <c r="K157" s="73">
        <f t="shared" si="10"/>
        <v>3600</v>
      </c>
      <c r="L157" s="73">
        <f t="shared" si="8"/>
        <v>15015.52</v>
      </c>
      <c r="M157" s="73"/>
      <c r="N157" s="73"/>
      <c r="O157" s="73">
        <f t="shared" si="11"/>
        <v>0</v>
      </c>
      <c r="P157" s="44">
        <v>18615.52</v>
      </c>
      <c r="Q157" s="44">
        <v>3600</v>
      </c>
      <c r="R157" s="44">
        <f t="shared" si="12"/>
        <v>15015.52</v>
      </c>
      <c r="S157" s="44"/>
      <c r="T157" s="44"/>
    </row>
    <row r="158" spans="1:21" x14ac:dyDescent="0.35">
      <c r="B158" s="9">
        <v>6</v>
      </c>
      <c r="C158" s="96" t="s">
        <v>166</v>
      </c>
      <c r="D158" s="97"/>
      <c r="E158" s="72">
        <v>2500</v>
      </c>
      <c r="F158" s="4">
        <v>1</v>
      </c>
      <c r="G158" s="72">
        <f t="shared" si="7"/>
        <v>2500</v>
      </c>
      <c r="H158" s="58" t="s">
        <v>149</v>
      </c>
      <c r="J158" s="73">
        <f t="shared" si="9"/>
        <v>2500</v>
      </c>
      <c r="K158" s="73">
        <f t="shared" si="10"/>
        <v>2238.75</v>
      </c>
      <c r="L158" s="73">
        <f t="shared" si="8"/>
        <v>261.25</v>
      </c>
      <c r="M158" s="73"/>
      <c r="N158" s="73">
        <v>443.2</v>
      </c>
      <c r="O158" s="73">
        <f t="shared" si="11"/>
        <v>-443.2</v>
      </c>
      <c r="P158" s="44">
        <v>2500</v>
      </c>
      <c r="Q158" s="44">
        <v>1795.55</v>
      </c>
      <c r="R158" s="44">
        <f t="shared" si="12"/>
        <v>704.45</v>
      </c>
      <c r="S158" s="44"/>
      <c r="T158" s="44"/>
    </row>
    <row r="159" spans="1:21" x14ac:dyDescent="0.35">
      <c r="B159" s="9">
        <v>7</v>
      </c>
      <c r="C159" s="96" t="s">
        <v>177</v>
      </c>
      <c r="D159" s="97"/>
      <c r="E159" s="72"/>
      <c r="F159" s="4">
        <v>1</v>
      </c>
      <c r="G159" s="72">
        <f t="shared" si="7"/>
        <v>0</v>
      </c>
      <c r="H159" s="58" t="s">
        <v>149</v>
      </c>
      <c r="J159" s="73">
        <f t="shared" si="9"/>
        <v>0</v>
      </c>
      <c r="K159" s="73">
        <f t="shared" si="10"/>
        <v>0</v>
      </c>
      <c r="L159" s="73">
        <f t="shared" si="8"/>
        <v>0</v>
      </c>
      <c r="M159" s="73"/>
      <c r="N159" s="73"/>
      <c r="O159" s="73">
        <f t="shared" si="11"/>
        <v>0</v>
      </c>
      <c r="P159" s="44"/>
      <c r="Q159" s="44"/>
      <c r="R159" s="44">
        <f t="shared" si="12"/>
        <v>0</v>
      </c>
      <c r="S159" s="44"/>
      <c r="T159" s="44"/>
    </row>
    <row r="160" spans="1:21" x14ac:dyDescent="0.35">
      <c r="B160" s="9">
        <v>8</v>
      </c>
      <c r="C160" s="96" t="s">
        <v>154</v>
      </c>
      <c r="D160" s="97"/>
      <c r="E160" s="72">
        <v>65742.48</v>
      </c>
      <c r="F160" s="4">
        <v>1</v>
      </c>
      <c r="G160" s="72">
        <f t="shared" si="7"/>
        <v>65742.48</v>
      </c>
      <c r="H160" s="58" t="s">
        <v>149</v>
      </c>
      <c r="J160" s="73">
        <f t="shared" si="9"/>
        <v>65742.48</v>
      </c>
      <c r="K160" s="73">
        <f t="shared" si="10"/>
        <v>65742.48</v>
      </c>
      <c r="L160" s="73">
        <f t="shared" si="8"/>
        <v>0</v>
      </c>
      <c r="M160" s="73"/>
      <c r="N160" s="73"/>
      <c r="O160" s="73">
        <f t="shared" si="11"/>
        <v>0</v>
      </c>
      <c r="P160" s="44">
        <v>65742.48</v>
      </c>
      <c r="Q160" s="44">
        <v>65742.48</v>
      </c>
      <c r="R160" s="44">
        <f t="shared" si="12"/>
        <v>0</v>
      </c>
      <c r="S160" s="44"/>
      <c r="T160" s="44"/>
    </row>
    <row r="161" spans="2:25" x14ac:dyDescent="0.35">
      <c r="B161" s="9">
        <v>9</v>
      </c>
      <c r="C161" s="96" t="s">
        <v>159</v>
      </c>
      <c r="D161" s="97"/>
      <c r="E161" s="72"/>
      <c r="F161" s="4"/>
      <c r="G161" s="72">
        <v>100000</v>
      </c>
      <c r="H161" s="58"/>
      <c r="J161" s="73">
        <f t="shared" si="9"/>
        <v>100000</v>
      </c>
      <c r="K161" s="73">
        <f t="shared" si="10"/>
        <v>0</v>
      </c>
      <c r="L161" s="73">
        <f t="shared" si="8"/>
        <v>100000</v>
      </c>
      <c r="M161" s="73">
        <v>100000</v>
      </c>
      <c r="N161" s="73"/>
      <c r="O161" s="73">
        <f t="shared" si="11"/>
        <v>100000</v>
      </c>
      <c r="P161" s="44"/>
      <c r="Q161" s="44"/>
      <c r="R161" s="44">
        <f t="shared" si="12"/>
        <v>0</v>
      </c>
      <c r="S161" s="44"/>
      <c r="T161" s="44"/>
    </row>
    <row r="162" spans="2:25" ht="26.5" customHeight="1" x14ac:dyDescent="0.35">
      <c r="B162" s="9">
        <v>10</v>
      </c>
      <c r="C162" s="98" t="s">
        <v>167</v>
      </c>
      <c r="D162" s="99"/>
      <c r="E162" s="72"/>
      <c r="F162" s="4"/>
      <c r="G162" s="72">
        <v>9500</v>
      </c>
      <c r="H162" s="58"/>
      <c r="J162" s="73">
        <f t="shared" si="9"/>
        <v>9500</v>
      </c>
      <c r="K162" s="73">
        <f t="shared" si="10"/>
        <v>9500</v>
      </c>
      <c r="L162" s="73">
        <f t="shared" si="8"/>
        <v>0</v>
      </c>
      <c r="M162" s="73"/>
      <c r="N162" s="73"/>
      <c r="O162" s="73">
        <f t="shared" si="11"/>
        <v>0</v>
      </c>
      <c r="P162" s="44">
        <v>9500</v>
      </c>
      <c r="Q162" s="44">
        <v>9500</v>
      </c>
      <c r="R162" s="44">
        <f t="shared" si="12"/>
        <v>0</v>
      </c>
      <c r="S162" s="44"/>
      <c r="T162" s="44"/>
    </row>
    <row r="163" spans="2:25" ht="17" customHeight="1" x14ac:dyDescent="0.35">
      <c r="B163" s="9">
        <v>11</v>
      </c>
      <c r="C163" s="98" t="s">
        <v>168</v>
      </c>
      <c r="D163" s="99"/>
      <c r="E163" s="72"/>
      <c r="F163" s="4"/>
      <c r="G163" s="72">
        <v>4910</v>
      </c>
      <c r="H163" s="58"/>
      <c r="J163" s="73">
        <f t="shared" si="9"/>
        <v>4910</v>
      </c>
      <c r="K163" s="73">
        <f t="shared" si="10"/>
        <v>4910</v>
      </c>
      <c r="L163" s="73">
        <f t="shared" si="8"/>
        <v>0</v>
      </c>
      <c r="M163" s="73"/>
      <c r="N163" s="73"/>
      <c r="O163" s="73">
        <f t="shared" si="11"/>
        <v>0</v>
      </c>
      <c r="P163" s="44">
        <v>4910</v>
      </c>
      <c r="Q163" s="44">
        <v>4910</v>
      </c>
      <c r="R163" s="44">
        <f t="shared" si="12"/>
        <v>0</v>
      </c>
      <c r="S163" s="44"/>
      <c r="T163" s="44"/>
    </row>
    <row r="164" spans="2:25" x14ac:dyDescent="0.35">
      <c r="B164" s="9"/>
      <c r="C164" s="110" t="s">
        <v>17</v>
      </c>
      <c r="D164" s="111"/>
      <c r="E164" s="72"/>
      <c r="F164" s="4"/>
      <c r="G164" s="27">
        <f>SUM(G152:G163)</f>
        <v>535308</v>
      </c>
      <c r="J164" s="45">
        <f>SUM(J152:J163)</f>
        <v>535308</v>
      </c>
      <c r="K164" s="45">
        <f t="shared" ref="K164:R164" si="13">SUM(K152:K163)</f>
        <v>93031.23</v>
      </c>
      <c r="L164" s="45">
        <f t="shared" si="13"/>
        <v>442276.77</v>
      </c>
      <c r="M164" s="45">
        <f t="shared" si="13"/>
        <v>100000</v>
      </c>
      <c r="N164" s="45">
        <f t="shared" si="13"/>
        <v>443.2</v>
      </c>
      <c r="O164" s="45">
        <f t="shared" si="13"/>
        <v>99556.800000000003</v>
      </c>
      <c r="P164" s="45">
        <f t="shared" si="13"/>
        <v>435308</v>
      </c>
      <c r="Q164" s="45">
        <f t="shared" si="13"/>
        <v>92588.03</v>
      </c>
      <c r="R164" s="45">
        <f t="shared" si="13"/>
        <v>342719.97000000003</v>
      </c>
      <c r="S164" s="45">
        <f>SUM(S152:S161)</f>
        <v>0</v>
      </c>
      <c r="T164" s="44"/>
    </row>
    <row r="165" spans="2:25" x14ac:dyDescent="0.35">
      <c r="B165" s="107" t="s">
        <v>117</v>
      </c>
      <c r="C165" s="108"/>
      <c r="D165" s="108"/>
      <c r="E165" s="108"/>
      <c r="F165" s="108"/>
      <c r="G165" s="109"/>
      <c r="J165" s="73"/>
      <c r="K165" s="73"/>
      <c r="L165" s="73"/>
      <c r="M165" s="73"/>
      <c r="N165" s="73"/>
      <c r="O165" s="73"/>
      <c r="S165" s="44"/>
      <c r="T165" s="44"/>
    </row>
    <row r="166" spans="2:25" x14ac:dyDescent="0.35">
      <c r="B166" s="9">
        <v>1</v>
      </c>
      <c r="C166" s="96" t="s">
        <v>115</v>
      </c>
      <c r="D166" s="97"/>
      <c r="E166" s="72">
        <v>22000</v>
      </c>
      <c r="F166" s="4">
        <v>1</v>
      </c>
      <c r="G166" s="72">
        <f>E166*F166</f>
        <v>22000</v>
      </c>
      <c r="J166" s="73">
        <f>M166+P166+S166</f>
        <v>22000</v>
      </c>
      <c r="K166" s="73">
        <f>N166+Q166+T166</f>
        <v>0</v>
      </c>
      <c r="L166" s="73">
        <f>J166-K166</f>
        <v>22000</v>
      </c>
      <c r="M166" s="73"/>
      <c r="N166" s="73"/>
      <c r="O166" s="73"/>
      <c r="P166" s="44">
        <v>10000</v>
      </c>
      <c r="Q166" s="44"/>
      <c r="S166" s="44">
        <v>12000</v>
      </c>
      <c r="T166" s="44"/>
      <c r="U166" s="64">
        <f>S166-T166</f>
        <v>12000</v>
      </c>
    </row>
    <row r="167" spans="2:25" x14ac:dyDescent="0.35">
      <c r="B167" s="9"/>
      <c r="C167" s="110" t="s">
        <v>17</v>
      </c>
      <c r="D167" s="111"/>
      <c r="E167" s="4"/>
      <c r="F167" s="4"/>
      <c r="G167" s="27">
        <f>SUM(G166:G166)</f>
        <v>22000</v>
      </c>
      <c r="J167" s="45">
        <f>SUM(J166)</f>
        <v>22000</v>
      </c>
      <c r="K167" s="45">
        <f>SUM(K166)</f>
        <v>0</v>
      </c>
      <c r="L167" s="45">
        <f>SUM(L166)</f>
        <v>22000</v>
      </c>
      <c r="M167" s="45">
        <f t="shared" ref="M167:S167" si="14">SUM(M166)</f>
        <v>0</v>
      </c>
      <c r="N167" s="45">
        <f t="shared" si="14"/>
        <v>0</v>
      </c>
      <c r="O167" s="45">
        <f t="shared" si="14"/>
        <v>0</v>
      </c>
      <c r="P167" s="45">
        <f t="shared" si="14"/>
        <v>10000</v>
      </c>
      <c r="Q167" s="45">
        <f t="shared" si="14"/>
        <v>0</v>
      </c>
      <c r="R167" s="45">
        <f t="shared" si="14"/>
        <v>0</v>
      </c>
      <c r="S167" s="45">
        <f t="shared" si="14"/>
        <v>12000</v>
      </c>
      <c r="T167" s="45">
        <f>SUM(T166)</f>
        <v>0</v>
      </c>
      <c r="U167" s="45">
        <f>SUM(U166)</f>
        <v>12000</v>
      </c>
    </row>
    <row r="168" spans="2:25" ht="15.5" x14ac:dyDescent="0.35">
      <c r="B168" s="4"/>
      <c r="C168" s="100" t="s">
        <v>19</v>
      </c>
      <c r="D168" s="101"/>
      <c r="E168" s="4"/>
      <c r="F168" s="4"/>
      <c r="G168" s="29">
        <f>G164+G167</f>
        <v>557308</v>
      </c>
      <c r="J168" s="45">
        <f>J164+J167</f>
        <v>557308</v>
      </c>
      <c r="K168" s="45">
        <f>K164+K167</f>
        <v>93031.23</v>
      </c>
      <c r="L168" s="45">
        <f>L164+L167</f>
        <v>464276.77</v>
      </c>
      <c r="M168" s="45">
        <f t="shared" ref="M168:S168" si="15">M164+M167</f>
        <v>100000</v>
      </c>
      <c r="N168" s="45">
        <f t="shared" si="15"/>
        <v>443.2</v>
      </c>
      <c r="O168" s="45">
        <f t="shared" si="15"/>
        <v>99556.800000000003</v>
      </c>
      <c r="P168" s="45">
        <f t="shared" si="15"/>
        <v>445308</v>
      </c>
      <c r="Q168" s="45">
        <f t="shared" si="15"/>
        <v>92588.03</v>
      </c>
      <c r="R168" s="45">
        <f t="shared" si="15"/>
        <v>342719.97000000003</v>
      </c>
      <c r="S168" s="45">
        <f t="shared" si="15"/>
        <v>12000</v>
      </c>
      <c r="T168" s="45">
        <f>T164+T167</f>
        <v>0</v>
      </c>
      <c r="U168" s="45">
        <f>U164+U167</f>
        <v>12000</v>
      </c>
    </row>
    <row r="169" spans="2:25" x14ac:dyDescent="0.35">
      <c r="B169" s="107" t="s">
        <v>39</v>
      </c>
      <c r="C169" s="108"/>
      <c r="D169" s="108"/>
      <c r="E169" s="108"/>
      <c r="F169" s="108"/>
      <c r="G169" s="109"/>
      <c r="J169" s="73"/>
      <c r="K169" s="73"/>
      <c r="L169" s="73"/>
      <c r="M169" s="73"/>
      <c r="N169" s="73"/>
      <c r="O169" s="73"/>
      <c r="P169" s="44"/>
      <c r="Q169" s="44"/>
      <c r="S169" s="44"/>
      <c r="T169" s="44"/>
    </row>
    <row r="170" spans="2:25" ht="28.5" customHeight="1" x14ac:dyDescent="0.35">
      <c r="B170" s="9">
        <v>1</v>
      </c>
      <c r="C170" s="98" t="s">
        <v>142</v>
      </c>
      <c r="D170" s="99"/>
      <c r="E170" s="72">
        <v>101500</v>
      </c>
      <c r="F170" s="75">
        <v>2</v>
      </c>
      <c r="G170" s="72">
        <f>E170*F170</f>
        <v>203000</v>
      </c>
      <c r="J170" s="73">
        <v>203000</v>
      </c>
      <c r="K170" s="73"/>
      <c r="L170" s="73">
        <f>J170-K170</f>
        <v>203000</v>
      </c>
      <c r="M170" s="73"/>
      <c r="N170" s="73"/>
      <c r="O170" s="73"/>
      <c r="P170" s="88">
        <v>203000</v>
      </c>
      <c r="Q170" s="88"/>
      <c r="R170" s="88">
        <f>P170-Q170</f>
        <v>203000</v>
      </c>
    </row>
    <row r="171" spans="2:25" ht="22" customHeight="1" x14ac:dyDescent="0.35">
      <c r="B171" s="9">
        <v>2</v>
      </c>
      <c r="C171" s="98" t="s">
        <v>143</v>
      </c>
      <c r="D171" s="99"/>
      <c r="E171" s="72">
        <v>223000</v>
      </c>
      <c r="F171" s="75">
        <v>1</v>
      </c>
      <c r="G171" s="72">
        <f>E171*F171</f>
        <v>223000</v>
      </c>
      <c r="J171" s="73">
        <v>223000</v>
      </c>
      <c r="K171" s="73"/>
      <c r="L171" s="73">
        <f>J171-K171</f>
        <v>223000</v>
      </c>
      <c r="M171" s="73"/>
      <c r="N171" s="73"/>
      <c r="O171" s="73"/>
      <c r="P171" s="88">
        <v>223000</v>
      </c>
      <c r="Q171" s="88"/>
      <c r="R171" s="88">
        <f>P171-Q171</f>
        <v>223000</v>
      </c>
    </row>
    <row r="172" spans="2:25" x14ac:dyDescent="0.35">
      <c r="B172" s="9"/>
      <c r="C172" s="110" t="s">
        <v>17</v>
      </c>
      <c r="D172" s="111"/>
      <c r="E172" s="4"/>
      <c r="F172" s="72"/>
      <c r="G172" s="27">
        <f>SUM(G170:G171)</f>
        <v>426000</v>
      </c>
      <c r="J172" s="45">
        <f>SUM(J170:J171)</f>
        <v>426000</v>
      </c>
      <c r="K172" s="45">
        <f>SUM(K170:K171)</f>
        <v>0</v>
      </c>
      <c r="L172" s="45">
        <f>SUM(L170:L171)</f>
        <v>426000</v>
      </c>
      <c r="M172" s="45">
        <f t="shared" ref="M172:U172" si="16">SUM(M170:M171)</f>
        <v>0</v>
      </c>
      <c r="N172" s="45">
        <f t="shared" si="16"/>
        <v>0</v>
      </c>
      <c r="O172" s="45">
        <f t="shared" si="16"/>
        <v>0</v>
      </c>
      <c r="P172" s="45">
        <f t="shared" si="16"/>
        <v>426000</v>
      </c>
      <c r="Q172" s="45">
        <f t="shared" si="16"/>
        <v>0</v>
      </c>
      <c r="R172" s="45">
        <f t="shared" si="16"/>
        <v>426000</v>
      </c>
      <c r="S172" s="45">
        <f t="shared" si="16"/>
        <v>0</v>
      </c>
      <c r="T172" s="45">
        <f t="shared" si="16"/>
        <v>0</v>
      </c>
      <c r="U172" s="45">
        <f t="shared" si="16"/>
        <v>0</v>
      </c>
      <c r="V172" s="45"/>
      <c r="W172" s="45"/>
      <c r="X172" s="45"/>
      <c r="Y172" s="45"/>
    </row>
    <row r="173" spans="2:25" ht="15.5" x14ac:dyDescent="0.35">
      <c r="B173" s="4"/>
      <c r="C173" s="100" t="s">
        <v>19</v>
      </c>
      <c r="D173" s="101"/>
      <c r="E173" s="4"/>
      <c r="F173" s="4"/>
      <c r="G173" s="29">
        <f>G168+G172</f>
        <v>983308</v>
      </c>
      <c r="J173" s="45">
        <f>J164+J167+J172</f>
        <v>983308</v>
      </c>
      <c r="K173" s="45">
        <f>K164+K167+K172</f>
        <v>93031.23</v>
      </c>
      <c r="L173" s="45">
        <f>L164+L167+L172</f>
        <v>890276.77</v>
      </c>
      <c r="M173" s="45">
        <f t="shared" ref="M173:U173" si="17">M164+M167+M172</f>
        <v>100000</v>
      </c>
      <c r="N173" s="45">
        <f t="shared" si="17"/>
        <v>443.2</v>
      </c>
      <c r="O173" s="45">
        <f t="shared" si="17"/>
        <v>99556.800000000003</v>
      </c>
      <c r="P173" s="45">
        <f t="shared" si="17"/>
        <v>871308</v>
      </c>
      <c r="Q173" s="45">
        <f t="shared" si="17"/>
        <v>92588.03</v>
      </c>
      <c r="R173" s="45">
        <f t="shared" si="17"/>
        <v>768719.97</v>
      </c>
      <c r="S173" s="45">
        <f t="shared" si="17"/>
        <v>12000</v>
      </c>
      <c r="T173" s="45">
        <f t="shared" si="17"/>
        <v>0</v>
      </c>
      <c r="U173" s="45">
        <f t="shared" si="17"/>
        <v>12000</v>
      </c>
    </row>
    <row r="174" spans="2:25" ht="15.5" x14ac:dyDescent="0.35">
      <c r="B174" s="30"/>
      <c r="C174" s="32"/>
      <c r="D174" s="32"/>
      <c r="E174" s="30"/>
      <c r="F174" s="30"/>
      <c r="G174" s="31"/>
      <c r="J174" s="73"/>
      <c r="K174" s="73"/>
      <c r="L174" s="73"/>
      <c r="M174" s="73"/>
      <c r="N174" s="73"/>
      <c r="O174" s="73"/>
    </row>
    <row r="175" spans="2:25" ht="25" customHeight="1" x14ac:dyDescent="0.35">
      <c r="B175" s="102" t="s">
        <v>125</v>
      </c>
      <c r="C175" s="102"/>
      <c r="D175" s="102"/>
      <c r="E175" s="102"/>
      <c r="F175" s="102"/>
      <c r="G175" s="102"/>
    </row>
    <row r="177" spans="1:21" x14ac:dyDescent="0.35">
      <c r="B177" t="s">
        <v>60</v>
      </c>
    </row>
    <row r="179" spans="1:21" ht="47.5" customHeight="1" x14ac:dyDescent="0.35">
      <c r="B179" s="12" t="s">
        <v>3</v>
      </c>
      <c r="C179" s="105" t="s">
        <v>32</v>
      </c>
      <c r="D179" s="106"/>
      <c r="E179" s="12" t="s">
        <v>122</v>
      </c>
      <c r="F179" s="12" t="s">
        <v>74</v>
      </c>
      <c r="G179" s="13" t="s">
        <v>75</v>
      </c>
    </row>
    <row r="180" spans="1:21" x14ac:dyDescent="0.35">
      <c r="B180" s="17">
        <v>1</v>
      </c>
      <c r="C180" s="103">
        <v>2</v>
      </c>
      <c r="D180" s="104"/>
      <c r="E180" s="17">
        <v>3</v>
      </c>
      <c r="F180" s="17">
        <v>4</v>
      </c>
      <c r="G180" s="17">
        <v>5</v>
      </c>
      <c r="J180" s="58" t="s">
        <v>164</v>
      </c>
      <c r="K180" s="59" t="s">
        <v>145</v>
      </c>
      <c r="L180" s="59" t="s">
        <v>146</v>
      </c>
      <c r="M180" s="95">
        <v>701</v>
      </c>
      <c r="N180" s="95"/>
      <c r="O180" s="95"/>
      <c r="P180" s="95">
        <v>702</v>
      </c>
      <c r="Q180" s="95"/>
      <c r="R180" s="95"/>
      <c r="S180" s="95">
        <v>705</v>
      </c>
      <c r="T180" s="95"/>
      <c r="U180" s="95"/>
    </row>
    <row r="181" spans="1:21" x14ac:dyDescent="0.35">
      <c r="B181" s="107" t="s">
        <v>18</v>
      </c>
      <c r="C181" s="108"/>
      <c r="D181" s="108"/>
      <c r="E181" s="108"/>
      <c r="F181" s="108"/>
      <c r="G181" s="109"/>
    </row>
    <row r="182" spans="1:21" x14ac:dyDescent="0.35">
      <c r="B182" s="9">
        <v>1</v>
      </c>
      <c r="C182" s="96" t="s">
        <v>86</v>
      </c>
      <c r="D182" s="97"/>
      <c r="E182" s="72">
        <v>2500</v>
      </c>
      <c r="F182" s="4">
        <v>21</v>
      </c>
      <c r="G182" s="72">
        <v>51300</v>
      </c>
      <c r="H182" s="58" t="s">
        <v>148</v>
      </c>
      <c r="J182" s="73">
        <f>M182+P182+S182</f>
        <v>60300</v>
      </c>
      <c r="K182" s="73">
        <f>N182+Q182+T182</f>
        <v>37600</v>
      </c>
      <c r="L182" s="73">
        <f t="shared" ref="L182:L190" si="18">J182-K182</f>
        <v>22700</v>
      </c>
      <c r="M182" s="73">
        <v>9000</v>
      </c>
      <c r="N182" s="73"/>
      <c r="O182" s="73">
        <f>M182-N182</f>
        <v>9000</v>
      </c>
      <c r="P182" s="44">
        <v>0</v>
      </c>
      <c r="Q182" s="44"/>
      <c r="R182" s="44">
        <f>P182-Q182</f>
        <v>0</v>
      </c>
      <c r="S182" s="44">
        <v>51300</v>
      </c>
      <c r="T182" s="44">
        <v>37600</v>
      </c>
      <c r="U182" s="44">
        <f>S182-T182</f>
        <v>13700</v>
      </c>
    </row>
    <row r="183" spans="1:21" x14ac:dyDescent="0.35">
      <c r="B183" s="9">
        <v>2</v>
      </c>
      <c r="C183" s="96" t="s">
        <v>126</v>
      </c>
      <c r="D183" s="97"/>
      <c r="E183" s="72">
        <v>40000</v>
      </c>
      <c r="F183" s="4">
        <v>1</v>
      </c>
      <c r="G183" s="72">
        <f t="shared" ref="G183:G188" si="19">E183*F183</f>
        <v>40000</v>
      </c>
      <c r="H183" s="58" t="s">
        <v>148</v>
      </c>
      <c r="J183" s="73">
        <f t="shared" ref="J183:J190" si="20">M183+P183+S183</f>
        <v>40000</v>
      </c>
      <c r="K183" s="73">
        <f t="shared" ref="K183:K190" si="21">N183+Q183+T183</f>
        <v>0</v>
      </c>
      <c r="L183" s="73">
        <f t="shared" si="18"/>
        <v>40000</v>
      </c>
      <c r="M183" s="73"/>
      <c r="N183" s="73"/>
      <c r="O183" s="73">
        <f t="shared" ref="O183:O201" si="22">M183-N183</f>
        <v>0</v>
      </c>
      <c r="P183" s="44">
        <v>40000</v>
      </c>
      <c r="Q183" s="44"/>
      <c r="R183" s="44">
        <f t="shared" ref="R183:R202" si="23">P183-Q183</f>
        <v>40000</v>
      </c>
      <c r="S183" s="44"/>
      <c r="T183" s="44"/>
      <c r="U183" s="44"/>
    </row>
    <row r="184" spans="1:21" x14ac:dyDescent="0.35">
      <c r="B184" s="9">
        <v>3</v>
      </c>
      <c r="C184" s="96" t="s">
        <v>87</v>
      </c>
      <c r="D184" s="97"/>
      <c r="E184" s="72">
        <v>14125.38</v>
      </c>
      <c r="F184" s="4">
        <v>1</v>
      </c>
      <c r="G184" s="72">
        <f t="shared" si="19"/>
        <v>14125.38</v>
      </c>
      <c r="H184" s="58" t="s">
        <v>148</v>
      </c>
      <c r="J184" s="73">
        <v>14125.38</v>
      </c>
      <c r="K184" s="73">
        <f t="shared" si="21"/>
        <v>0</v>
      </c>
      <c r="L184" s="73">
        <f t="shared" si="18"/>
        <v>14125.38</v>
      </c>
      <c r="M184" s="73"/>
      <c r="N184" s="73"/>
      <c r="O184" s="73">
        <f t="shared" si="22"/>
        <v>0</v>
      </c>
      <c r="P184" s="44">
        <v>14125.38</v>
      </c>
      <c r="Q184" s="44"/>
      <c r="R184" s="44">
        <f t="shared" si="23"/>
        <v>14125.38</v>
      </c>
      <c r="S184" s="44"/>
      <c r="T184" s="44"/>
      <c r="U184" s="44"/>
    </row>
    <row r="185" spans="1:21" x14ac:dyDescent="0.35">
      <c r="B185" s="9">
        <v>4</v>
      </c>
      <c r="C185" s="96" t="s">
        <v>88</v>
      </c>
      <c r="D185" s="97"/>
      <c r="E185" s="72">
        <v>11700</v>
      </c>
      <c r="F185" s="4">
        <v>6</v>
      </c>
      <c r="G185" s="72">
        <v>72900</v>
      </c>
      <c r="H185" s="58" t="s">
        <v>148</v>
      </c>
      <c r="J185" s="73">
        <f t="shared" si="20"/>
        <v>72900</v>
      </c>
      <c r="K185" s="73">
        <f t="shared" si="21"/>
        <v>0</v>
      </c>
      <c r="L185" s="73">
        <f t="shared" si="18"/>
        <v>72900</v>
      </c>
      <c r="M185" s="73"/>
      <c r="N185" s="73"/>
      <c r="O185" s="73">
        <f t="shared" si="22"/>
        <v>0</v>
      </c>
      <c r="P185" s="44">
        <v>72900</v>
      </c>
      <c r="Q185" s="44"/>
      <c r="R185" s="44">
        <f t="shared" si="23"/>
        <v>72900</v>
      </c>
      <c r="S185" s="44"/>
      <c r="T185" s="44"/>
      <c r="U185" s="44"/>
    </row>
    <row r="186" spans="1:21" x14ac:dyDescent="0.35">
      <c r="B186" s="9">
        <v>5</v>
      </c>
      <c r="C186" s="96" t="s">
        <v>104</v>
      </c>
      <c r="D186" s="97"/>
      <c r="E186" s="72">
        <v>10000</v>
      </c>
      <c r="F186" s="4">
        <v>1</v>
      </c>
      <c r="G186" s="72">
        <f t="shared" si="19"/>
        <v>10000</v>
      </c>
      <c r="H186" s="58" t="s">
        <v>148</v>
      </c>
      <c r="J186" s="73">
        <f t="shared" si="20"/>
        <v>10000</v>
      </c>
      <c r="K186" s="73">
        <f t="shared" si="21"/>
        <v>0</v>
      </c>
      <c r="L186" s="73">
        <f t="shared" si="18"/>
        <v>10000</v>
      </c>
      <c r="M186" s="73"/>
      <c r="N186" s="73"/>
      <c r="O186" s="73">
        <f t="shared" si="22"/>
        <v>0</v>
      </c>
      <c r="P186" s="44">
        <v>10000</v>
      </c>
      <c r="Q186" s="44"/>
      <c r="R186" s="44">
        <f t="shared" si="23"/>
        <v>10000</v>
      </c>
      <c r="S186" s="44"/>
      <c r="T186" s="44"/>
      <c r="U186" s="44"/>
    </row>
    <row r="187" spans="1:21" ht="74" customHeight="1" x14ac:dyDescent="0.35">
      <c r="B187" s="9">
        <v>6</v>
      </c>
      <c r="C187" s="98" t="s">
        <v>127</v>
      </c>
      <c r="D187" s="99"/>
      <c r="E187" s="72">
        <v>3000</v>
      </c>
      <c r="F187" s="4">
        <v>1</v>
      </c>
      <c r="G187" s="72">
        <f t="shared" si="19"/>
        <v>3000</v>
      </c>
      <c r="H187" s="58" t="s">
        <v>148</v>
      </c>
      <c r="J187" s="73">
        <f t="shared" si="20"/>
        <v>3000</v>
      </c>
      <c r="K187" s="73">
        <f t="shared" si="21"/>
        <v>0</v>
      </c>
      <c r="L187" s="73">
        <f t="shared" si="18"/>
        <v>3000</v>
      </c>
      <c r="M187" s="73"/>
      <c r="N187" s="73"/>
      <c r="O187" s="73">
        <f t="shared" si="22"/>
        <v>0</v>
      </c>
      <c r="P187" s="44">
        <v>3000</v>
      </c>
      <c r="Q187" s="44"/>
      <c r="R187" s="44">
        <f t="shared" si="23"/>
        <v>3000</v>
      </c>
      <c r="S187" s="44"/>
      <c r="T187" s="44"/>
      <c r="U187" s="44"/>
    </row>
    <row r="188" spans="1:21" ht="77" customHeight="1" x14ac:dyDescent="0.35">
      <c r="B188" s="9">
        <v>7</v>
      </c>
      <c r="C188" s="98" t="s">
        <v>128</v>
      </c>
      <c r="D188" s="99"/>
      <c r="E188" s="72">
        <v>29000</v>
      </c>
      <c r="F188" s="4">
        <v>1</v>
      </c>
      <c r="G188" s="72">
        <f t="shared" si="19"/>
        <v>29000</v>
      </c>
      <c r="H188" s="58" t="s">
        <v>148</v>
      </c>
      <c r="J188" s="73">
        <f t="shared" si="20"/>
        <v>29000</v>
      </c>
      <c r="K188" s="73">
        <f t="shared" si="21"/>
        <v>0</v>
      </c>
      <c r="L188" s="73">
        <f t="shared" si="18"/>
        <v>29000</v>
      </c>
      <c r="M188" s="73"/>
      <c r="N188" s="73"/>
      <c r="O188" s="73">
        <f t="shared" si="22"/>
        <v>0</v>
      </c>
      <c r="P188" s="44">
        <v>29000</v>
      </c>
      <c r="Q188" s="44"/>
      <c r="R188" s="44">
        <f t="shared" si="23"/>
        <v>29000</v>
      </c>
      <c r="S188" s="44"/>
      <c r="T188" s="44"/>
      <c r="U188" s="44"/>
    </row>
    <row r="189" spans="1:21" ht="29.5" customHeight="1" x14ac:dyDescent="0.35">
      <c r="A189" s="70" t="s">
        <v>161</v>
      </c>
      <c r="B189" s="71">
        <v>8</v>
      </c>
      <c r="C189" s="142" t="s">
        <v>157</v>
      </c>
      <c r="D189" s="143"/>
      <c r="E189" s="72" t="s">
        <v>162</v>
      </c>
      <c r="F189" s="4"/>
      <c r="G189" s="72"/>
      <c r="H189" s="58"/>
      <c r="J189" s="73">
        <f t="shared" si="20"/>
        <v>0</v>
      </c>
      <c r="K189" s="73">
        <f t="shared" si="21"/>
        <v>0</v>
      </c>
      <c r="L189" s="73">
        <f t="shared" si="18"/>
        <v>0</v>
      </c>
      <c r="M189" s="73"/>
      <c r="N189" s="73"/>
      <c r="O189" s="73">
        <f t="shared" si="22"/>
        <v>0</v>
      </c>
      <c r="P189" s="44"/>
      <c r="Q189" s="44"/>
      <c r="R189" s="44">
        <f t="shared" si="23"/>
        <v>0</v>
      </c>
      <c r="S189" s="44"/>
      <c r="T189" s="44"/>
      <c r="U189" s="44"/>
    </row>
    <row r="190" spans="1:21" ht="21" customHeight="1" x14ac:dyDescent="0.35">
      <c r="A190" s="70"/>
      <c r="B190" s="81">
        <v>9</v>
      </c>
      <c r="C190" s="153" t="s">
        <v>170</v>
      </c>
      <c r="D190" s="154"/>
      <c r="E190" s="72"/>
      <c r="F190" s="4"/>
      <c r="G190" s="72">
        <v>10000</v>
      </c>
      <c r="H190" s="58"/>
      <c r="J190" s="73">
        <f t="shared" si="20"/>
        <v>10000</v>
      </c>
      <c r="K190" s="73">
        <f t="shared" si="21"/>
        <v>1500</v>
      </c>
      <c r="L190" s="73">
        <f t="shared" si="18"/>
        <v>8500</v>
      </c>
      <c r="M190" s="73"/>
      <c r="N190" s="73"/>
      <c r="O190" s="73"/>
      <c r="P190" s="44">
        <v>10000</v>
      </c>
      <c r="Q190" s="44">
        <v>1500</v>
      </c>
      <c r="R190" s="44">
        <f t="shared" si="23"/>
        <v>8500</v>
      </c>
      <c r="S190" s="44"/>
      <c r="T190" s="44"/>
      <c r="U190" s="44"/>
    </row>
    <row r="191" spans="1:21" x14ac:dyDescent="0.35">
      <c r="B191" s="9">
        <v>10</v>
      </c>
      <c r="C191" s="96" t="s">
        <v>96</v>
      </c>
      <c r="D191" s="97"/>
      <c r="E191" s="72">
        <v>166.67</v>
      </c>
      <c r="F191" s="4">
        <v>12</v>
      </c>
      <c r="G191" s="72">
        <f>E191*F191-0.04</f>
        <v>2000</v>
      </c>
      <c r="H191" s="58" t="s">
        <v>148</v>
      </c>
      <c r="J191" s="73">
        <v>2000</v>
      </c>
      <c r="K191" s="73">
        <v>423.84</v>
      </c>
      <c r="L191" s="73">
        <f t="shared" ref="L191:L202" si="24">J191-K191</f>
        <v>1576.16</v>
      </c>
      <c r="M191" s="73"/>
      <c r="N191" s="73"/>
      <c r="O191" s="73">
        <f t="shared" si="22"/>
        <v>0</v>
      </c>
      <c r="P191" s="44"/>
      <c r="Q191" s="44"/>
      <c r="R191" s="44">
        <f t="shared" si="23"/>
        <v>0</v>
      </c>
      <c r="S191" s="44"/>
      <c r="T191" s="44"/>
      <c r="U191" s="44"/>
    </row>
    <row r="192" spans="1:21" x14ac:dyDescent="0.35">
      <c r="A192" t="s">
        <v>118</v>
      </c>
      <c r="B192" s="9">
        <v>1</v>
      </c>
      <c r="C192" s="96" t="s">
        <v>94</v>
      </c>
      <c r="D192" s="97"/>
      <c r="E192" s="72">
        <v>1000</v>
      </c>
      <c r="F192" s="4">
        <v>20</v>
      </c>
      <c r="G192" s="72">
        <f t="shared" ref="G192:G201" si="25">E192*F192</f>
        <v>20000</v>
      </c>
      <c r="H192" s="58" t="s">
        <v>149</v>
      </c>
      <c r="J192" s="73">
        <f>M192+P192</f>
        <v>20000</v>
      </c>
      <c r="K192" s="73"/>
      <c r="L192" s="73">
        <f t="shared" si="24"/>
        <v>20000</v>
      </c>
      <c r="M192" s="73">
        <v>5000</v>
      </c>
      <c r="O192" s="73">
        <f t="shared" si="22"/>
        <v>5000</v>
      </c>
      <c r="P192" s="73">
        <v>15000</v>
      </c>
      <c r="Q192" s="44"/>
      <c r="R192" s="44">
        <f t="shared" si="23"/>
        <v>15000</v>
      </c>
      <c r="S192" s="44"/>
      <c r="T192" s="44"/>
      <c r="U192" s="44"/>
    </row>
    <row r="193" spans="2:21" x14ac:dyDescent="0.35">
      <c r="B193" s="9">
        <v>2</v>
      </c>
      <c r="C193" s="96" t="s">
        <v>90</v>
      </c>
      <c r="D193" s="97"/>
      <c r="E193" s="72">
        <v>2500</v>
      </c>
      <c r="F193" s="4">
        <v>30</v>
      </c>
      <c r="G193" s="72">
        <f t="shared" si="25"/>
        <v>75000</v>
      </c>
      <c r="H193" s="58" t="s">
        <v>149</v>
      </c>
      <c r="J193" s="73">
        <f t="shared" ref="J193:J202" si="26">M193+P193</f>
        <v>75000</v>
      </c>
      <c r="K193" s="73"/>
      <c r="L193" s="73">
        <f t="shared" si="24"/>
        <v>75000</v>
      </c>
      <c r="M193" s="69">
        <v>15000</v>
      </c>
      <c r="O193" s="73">
        <f t="shared" si="22"/>
        <v>15000</v>
      </c>
      <c r="P193" s="73">
        <v>60000</v>
      </c>
      <c r="Q193" s="44">
        <v>4927.57</v>
      </c>
      <c r="R193" s="44">
        <f t="shared" si="23"/>
        <v>55072.43</v>
      </c>
      <c r="S193" s="44"/>
      <c r="T193" s="44"/>
      <c r="U193" s="44"/>
    </row>
    <row r="194" spans="2:21" x14ac:dyDescent="0.35">
      <c r="B194" s="9">
        <v>3</v>
      </c>
      <c r="C194" s="96" t="s">
        <v>111</v>
      </c>
      <c r="D194" s="97"/>
      <c r="E194" s="72">
        <v>15000</v>
      </c>
      <c r="F194" s="4">
        <v>1</v>
      </c>
      <c r="G194" s="72">
        <f t="shared" si="25"/>
        <v>15000</v>
      </c>
      <c r="H194" s="58" t="s">
        <v>149</v>
      </c>
      <c r="J194" s="73">
        <f t="shared" si="26"/>
        <v>15000</v>
      </c>
      <c r="K194" s="73"/>
      <c r="L194" s="73">
        <f t="shared" si="24"/>
        <v>15000</v>
      </c>
      <c r="M194" s="73"/>
      <c r="O194" s="73">
        <f t="shared" si="22"/>
        <v>0</v>
      </c>
      <c r="P194" s="73">
        <v>15000</v>
      </c>
      <c r="Q194" s="44"/>
      <c r="R194" s="44">
        <f t="shared" si="23"/>
        <v>15000</v>
      </c>
      <c r="S194" s="44"/>
      <c r="T194" s="44"/>
      <c r="U194" s="44"/>
    </row>
    <row r="195" spans="2:21" x14ac:dyDescent="0.35">
      <c r="B195" s="9">
        <v>4</v>
      </c>
      <c r="C195" s="96" t="s">
        <v>110</v>
      </c>
      <c r="D195" s="97"/>
      <c r="E195" s="72">
        <v>92900</v>
      </c>
      <c r="F195" s="4">
        <v>1</v>
      </c>
      <c r="G195" s="72">
        <f t="shared" si="25"/>
        <v>92900</v>
      </c>
      <c r="H195" s="58" t="s">
        <v>149</v>
      </c>
      <c r="J195" s="73">
        <f t="shared" si="26"/>
        <v>92900</v>
      </c>
      <c r="K195" s="73"/>
      <c r="L195" s="73">
        <f t="shared" si="24"/>
        <v>92900</v>
      </c>
      <c r="M195" s="73"/>
      <c r="O195" s="73">
        <f t="shared" si="22"/>
        <v>0</v>
      </c>
      <c r="P195" s="73">
        <v>92900</v>
      </c>
      <c r="Q195" s="44"/>
      <c r="R195" s="44">
        <f t="shared" si="23"/>
        <v>92900</v>
      </c>
      <c r="S195" s="44"/>
      <c r="T195" s="44"/>
      <c r="U195" s="44"/>
    </row>
    <row r="196" spans="2:21" ht="32" customHeight="1" x14ac:dyDescent="0.35">
      <c r="B196" s="9">
        <v>5</v>
      </c>
      <c r="C196" s="98" t="s">
        <v>129</v>
      </c>
      <c r="D196" s="99"/>
      <c r="E196" s="72">
        <v>50000</v>
      </c>
      <c r="F196" s="4">
        <v>1</v>
      </c>
      <c r="G196" s="72">
        <f t="shared" si="25"/>
        <v>50000</v>
      </c>
      <c r="H196" s="58" t="s">
        <v>149</v>
      </c>
      <c r="J196" s="73">
        <f t="shared" si="26"/>
        <v>50000</v>
      </c>
      <c r="K196" s="73"/>
      <c r="L196" s="73">
        <f t="shared" si="24"/>
        <v>50000</v>
      </c>
      <c r="M196" s="73"/>
      <c r="O196" s="73">
        <f t="shared" si="22"/>
        <v>0</v>
      </c>
      <c r="P196" s="73">
        <v>50000</v>
      </c>
      <c r="Q196" s="44"/>
      <c r="R196" s="44">
        <f t="shared" si="23"/>
        <v>50000</v>
      </c>
      <c r="S196" s="44"/>
      <c r="T196" s="44"/>
      <c r="U196" s="44"/>
    </row>
    <row r="197" spans="2:21" ht="21.5" customHeight="1" x14ac:dyDescent="0.35">
      <c r="B197" s="9">
        <v>6</v>
      </c>
      <c r="C197" s="98" t="s">
        <v>130</v>
      </c>
      <c r="D197" s="99"/>
      <c r="E197" s="72">
        <v>15000</v>
      </c>
      <c r="F197" s="4">
        <v>1</v>
      </c>
      <c r="G197" s="72">
        <f t="shared" si="25"/>
        <v>15000</v>
      </c>
      <c r="H197" s="58" t="s">
        <v>149</v>
      </c>
      <c r="J197" s="73">
        <f t="shared" si="26"/>
        <v>15000</v>
      </c>
      <c r="K197" s="73"/>
      <c r="L197" s="73">
        <f t="shared" si="24"/>
        <v>15000</v>
      </c>
      <c r="M197" s="73"/>
      <c r="O197" s="73">
        <f t="shared" si="22"/>
        <v>0</v>
      </c>
      <c r="P197" s="73">
        <v>15000</v>
      </c>
      <c r="Q197" s="44"/>
      <c r="R197" s="44">
        <f t="shared" si="23"/>
        <v>15000</v>
      </c>
      <c r="S197" s="44"/>
      <c r="T197" s="44"/>
      <c r="U197" s="44"/>
    </row>
    <row r="198" spans="2:21" ht="18.75" customHeight="1" x14ac:dyDescent="0.35">
      <c r="B198" s="9">
        <v>7</v>
      </c>
      <c r="C198" s="98" t="s">
        <v>131</v>
      </c>
      <c r="D198" s="99"/>
      <c r="E198" s="72">
        <v>50000</v>
      </c>
      <c r="F198" s="4">
        <v>1</v>
      </c>
      <c r="G198" s="72">
        <f t="shared" si="25"/>
        <v>50000</v>
      </c>
      <c r="H198" s="58" t="s">
        <v>149</v>
      </c>
      <c r="J198" s="73">
        <f t="shared" si="26"/>
        <v>50000</v>
      </c>
      <c r="K198" s="73"/>
      <c r="L198" s="73">
        <f t="shared" si="24"/>
        <v>50000</v>
      </c>
      <c r="M198" s="73"/>
      <c r="O198" s="73">
        <f t="shared" si="22"/>
        <v>0</v>
      </c>
      <c r="P198" s="73">
        <v>50000</v>
      </c>
      <c r="Q198" s="44"/>
      <c r="R198" s="44">
        <f t="shared" si="23"/>
        <v>50000</v>
      </c>
      <c r="S198" s="44"/>
      <c r="T198" s="44"/>
      <c r="U198" s="44"/>
    </row>
    <row r="199" spans="2:21" ht="18.75" customHeight="1" x14ac:dyDescent="0.35">
      <c r="B199" s="9">
        <v>8</v>
      </c>
      <c r="C199" s="98" t="s">
        <v>132</v>
      </c>
      <c r="D199" s="99"/>
      <c r="E199" s="72">
        <v>63400</v>
      </c>
      <c r="F199" s="4">
        <v>1</v>
      </c>
      <c r="G199" s="72">
        <f t="shared" si="25"/>
        <v>63400</v>
      </c>
      <c r="H199" s="58" t="s">
        <v>149</v>
      </c>
      <c r="J199" s="73">
        <f t="shared" si="26"/>
        <v>63400</v>
      </c>
      <c r="K199" s="73"/>
      <c r="L199" s="73">
        <f t="shared" si="24"/>
        <v>63400</v>
      </c>
      <c r="M199" s="73"/>
      <c r="O199" s="73">
        <f t="shared" si="22"/>
        <v>0</v>
      </c>
      <c r="P199" s="73">
        <v>63400</v>
      </c>
      <c r="Q199" s="44"/>
      <c r="R199" s="44">
        <f t="shared" si="23"/>
        <v>63400</v>
      </c>
      <c r="S199" s="44"/>
      <c r="T199" s="44"/>
      <c r="U199" s="44"/>
    </row>
    <row r="200" spans="2:21" ht="22" customHeight="1" x14ac:dyDescent="0.35">
      <c r="B200" s="9">
        <v>9</v>
      </c>
      <c r="C200" s="98" t="s">
        <v>150</v>
      </c>
      <c r="D200" s="99"/>
      <c r="E200" s="72">
        <v>2520</v>
      </c>
      <c r="F200" s="4">
        <v>1</v>
      </c>
      <c r="G200" s="72">
        <f t="shared" si="25"/>
        <v>2520</v>
      </c>
      <c r="H200" s="58" t="s">
        <v>149</v>
      </c>
      <c r="J200" s="73">
        <f t="shared" si="26"/>
        <v>2520</v>
      </c>
      <c r="K200" s="73"/>
      <c r="L200" s="73">
        <f t="shared" si="24"/>
        <v>2520</v>
      </c>
      <c r="M200" s="73"/>
      <c r="O200" s="73">
        <f t="shared" si="22"/>
        <v>0</v>
      </c>
      <c r="P200" s="73">
        <v>2520</v>
      </c>
      <c r="Q200" s="44"/>
      <c r="R200" s="44">
        <f t="shared" si="23"/>
        <v>2520</v>
      </c>
      <c r="S200" s="44"/>
      <c r="T200" s="44"/>
      <c r="U200" s="44"/>
    </row>
    <row r="201" spans="2:21" ht="30" customHeight="1" x14ac:dyDescent="0.35">
      <c r="B201" s="9">
        <v>10</v>
      </c>
      <c r="C201" s="98" t="s">
        <v>134</v>
      </c>
      <c r="D201" s="99"/>
      <c r="E201" s="72">
        <v>11480</v>
      </c>
      <c r="F201" s="4">
        <v>1</v>
      </c>
      <c r="G201" s="72">
        <f t="shared" si="25"/>
        <v>11480</v>
      </c>
      <c r="H201" s="58" t="s">
        <v>149</v>
      </c>
      <c r="J201" s="73">
        <f t="shared" si="26"/>
        <v>11480</v>
      </c>
      <c r="K201" s="73"/>
      <c r="L201" s="73">
        <f t="shared" si="24"/>
        <v>11480</v>
      </c>
      <c r="M201" s="73"/>
      <c r="O201" s="73">
        <f t="shared" si="22"/>
        <v>0</v>
      </c>
      <c r="P201" s="73">
        <v>11480</v>
      </c>
      <c r="Q201" s="44"/>
      <c r="R201" s="44">
        <f t="shared" si="23"/>
        <v>11480</v>
      </c>
      <c r="S201" s="44"/>
      <c r="T201" s="44"/>
      <c r="U201" s="44"/>
    </row>
    <row r="202" spans="2:21" ht="19.5" customHeight="1" x14ac:dyDescent="0.35">
      <c r="B202" s="9">
        <v>11</v>
      </c>
      <c r="C202" s="98" t="s">
        <v>169</v>
      </c>
      <c r="D202" s="99"/>
      <c r="E202" s="72"/>
      <c r="F202" s="4"/>
      <c r="G202" s="72">
        <v>3100</v>
      </c>
      <c r="H202" s="58"/>
      <c r="J202" s="73">
        <f t="shared" si="26"/>
        <v>3100</v>
      </c>
      <c r="K202" s="73"/>
      <c r="L202" s="73">
        <f t="shared" si="24"/>
        <v>3100</v>
      </c>
      <c r="M202" s="73"/>
      <c r="O202" s="73"/>
      <c r="P202" s="73">
        <v>3100</v>
      </c>
      <c r="Q202" s="44">
        <v>3100</v>
      </c>
      <c r="R202" s="44">
        <f t="shared" si="23"/>
        <v>0</v>
      </c>
      <c r="S202" s="44"/>
      <c r="T202" s="44"/>
      <c r="U202" s="44"/>
    </row>
    <row r="203" spans="2:21" x14ac:dyDescent="0.35">
      <c r="B203" s="9"/>
      <c r="C203" s="110" t="s">
        <v>17</v>
      </c>
      <c r="D203" s="111"/>
      <c r="E203" s="72"/>
      <c r="F203" s="4"/>
      <c r="G203" s="27">
        <f>SUM(G182:G201)</f>
        <v>627625.38</v>
      </c>
      <c r="J203" s="45">
        <f>SUM(J182:J202)</f>
        <v>639725.38</v>
      </c>
      <c r="K203" s="45">
        <f t="shared" ref="K203:R203" si="27">SUM(K182:K202)</f>
        <v>39523.839999999997</v>
      </c>
      <c r="L203" s="45">
        <f t="shared" si="27"/>
        <v>600201.54</v>
      </c>
      <c r="M203" s="45">
        <f t="shared" si="27"/>
        <v>29000</v>
      </c>
      <c r="N203" s="45">
        <f t="shared" si="27"/>
        <v>0</v>
      </c>
      <c r="O203" s="45">
        <f t="shared" si="27"/>
        <v>29000</v>
      </c>
      <c r="P203" s="45">
        <f t="shared" si="27"/>
        <v>557425.38</v>
      </c>
      <c r="Q203" s="45">
        <f t="shared" si="27"/>
        <v>9527.57</v>
      </c>
      <c r="R203" s="45">
        <f t="shared" si="27"/>
        <v>547897.81000000006</v>
      </c>
      <c r="S203" s="45">
        <f>SUM(S182:S201)</f>
        <v>51300</v>
      </c>
      <c r="T203" s="45">
        <f>SUM(T182:T201)</f>
        <v>37600</v>
      </c>
      <c r="U203" s="45">
        <f>SUM(U182:U201)</f>
        <v>13700</v>
      </c>
    </row>
    <row r="204" spans="2:21" x14ac:dyDescent="0.35">
      <c r="B204" s="107" t="s">
        <v>117</v>
      </c>
      <c r="C204" s="108"/>
      <c r="D204" s="108"/>
      <c r="E204" s="108"/>
      <c r="F204" s="108"/>
      <c r="G204" s="109"/>
      <c r="J204" s="73"/>
      <c r="K204" s="73"/>
      <c r="L204" s="73"/>
      <c r="M204" s="73"/>
      <c r="N204" s="73"/>
      <c r="O204" s="73"/>
    </row>
    <row r="205" spans="2:21" ht="27" customHeight="1" x14ac:dyDescent="0.35">
      <c r="B205" s="9">
        <v>1</v>
      </c>
      <c r="C205" s="98" t="s">
        <v>134</v>
      </c>
      <c r="D205" s="99"/>
      <c r="E205" s="72">
        <v>5000</v>
      </c>
      <c r="F205" s="4">
        <v>1</v>
      </c>
      <c r="G205" s="72">
        <f>E205*F205</f>
        <v>5000</v>
      </c>
      <c r="J205" s="73">
        <v>5000</v>
      </c>
      <c r="K205" s="73"/>
      <c r="L205" s="73">
        <f>J205-K205</f>
        <v>5000</v>
      </c>
      <c r="M205" s="73"/>
      <c r="N205" s="73"/>
      <c r="O205" s="73"/>
      <c r="P205" s="73">
        <v>5000</v>
      </c>
      <c r="R205" s="64">
        <f>P205-Q205</f>
        <v>5000</v>
      </c>
    </row>
    <row r="206" spans="2:21" x14ac:dyDescent="0.35">
      <c r="B206" s="9"/>
      <c r="C206" s="110" t="s">
        <v>17</v>
      </c>
      <c r="D206" s="111"/>
      <c r="E206" s="4"/>
      <c r="F206" s="4"/>
      <c r="G206" s="27">
        <f>SUM(G205:G205)</f>
        <v>5000</v>
      </c>
      <c r="J206" s="45">
        <f>SUM(J205)</f>
        <v>5000</v>
      </c>
      <c r="K206" s="45">
        <f>SUM(K205)</f>
        <v>0</v>
      </c>
      <c r="L206" s="45">
        <f>SUM(L205)</f>
        <v>5000</v>
      </c>
      <c r="M206" s="45">
        <f t="shared" ref="M206:S206" si="28">SUM(M205)</f>
        <v>0</v>
      </c>
      <c r="N206" s="45">
        <f t="shared" si="28"/>
        <v>0</v>
      </c>
      <c r="O206" s="45">
        <f t="shared" si="28"/>
        <v>0</v>
      </c>
      <c r="P206" s="45">
        <f t="shared" si="28"/>
        <v>5000</v>
      </c>
      <c r="Q206" s="45">
        <f t="shared" si="28"/>
        <v>0</v>
      </c>
      <c r="R206" s="45">
        <f t="shared" si="28"/>
        <v>5000</v>
      </c>
      <c r="S206" s="45">
        <f t="shared" si="28"/>
        <v>0</v>
      </c>
    </row>
    <row r="207" spans="2:21" ht="15.5" x14ac:dyDescent="0.35">
      <c r="B207" s="4"/>
      <c r="C207" s="100" t="s">
        <v>19</v>
      </c>
      <c r="D207" s="101"/>
      <c r="E207" s="4"/>
      <c r="F207" s="4"/>
      <c r="G207" s="29">
        <f>G203+G206</f>
        <v>632625.38</v>
      </c>
      <c r="J207" s="45"/>
      <c r="K207" s="45"/>
      <c r="L207" s="45"/>
      <c r="M207" s="45"/>
      <c r="N207" s="45"/>
      <c r="O207" s="45"/>
    </row>
    <row r="208" spans="2:21" x14ac:dyDescent="0.35">
      <c r="B208" s="107" t="s">
        <v>39</v>
      </c>
      <c r="C208" s="108"/>
      <c r="D208" s="108"/>
      <c r="E208" s="108"/>
      <c r="F208" s="108"/>
      <c r="G208" s="109"/>
      <c r="J208" s="45"/>
      <c r="K208" s="45"/>
      <c r="L208" s="45"/>
      <c r="M208" s="45"/>
      <c r="N208" s="45"/>
      <c r="O208" s="45"/>
    </row>
    <row r="209" spans="2:21" ht="27" customHeight="1" x14ac:dyDescent="0.35">
      <c r="B209" s="9">
        <v>1</v>
      </c>
      <c r="C209" s="98" t="s">
        <v>105</v>
      </c>
      <c r="D209" s="99"/>
      <c r="E209" s="72">
        <v>40000</v>
      </c>
      <c r="F209" s="75">
        <v>1</v>
      </c>
      <c r="G209" s="72">
        <f>E209*F209</f>
        <v>40000</v>
      </c>
      <c r="J209" s="73">
        <f>M209+P209</f>
        <v>44000</v>
      </c>
      <c r="K209" s="73">
        <f>N209+Q209</f>
        <v>4000</v>
      </c>
      <c r="L209" s="86">
        <f>J209-K209</f>
        <v>40000</v>
      </c>
      <c r="M209" s="86"/>
      <c r="N209" s="86"/>
      <c r="O209" s="86"/>
      <c r="P209" s="86">
        <v>44000</v>
      </c>
      <c r="Q209" s="86">
        <v>4000</v>
      </c>
      <c r="R209" s="86">
        <f>P209-Q209</f>
        <v>40000</v>
      </c>
      <c r="S209" s="45"/>
    </row>
    <row r="210" spans="2:21" x14ac:dyDescent="0.35">
      <c r="B210" s="9"/>
      <c r="C210" s="110" t="s">
        <v>17</v>
      </c>
      <c r="D210" s="111"/>
      <c r="E210" s="4"/>
      <c r="F210" s="72"/>
      <c r="G210" s="27">
        <f>SUM(G209:G209)</f>
        <v>40000</v>
      </c>
      <c r="J210" s="45">
        <f>SUM(J209)</f>
        <v>44000</v>
      </c>
      <c r="K210" s="45">
        <f>SUM(K209)</f>
        <v>4000</v>
      </c>
      <c r="L210" s="45">
        <f>SUM(L209)</f>
        <v>40000</v>
      </c>
      <c r="M210" s="45">
        <f t="shared" ref="M210:R210" si="29">SUM(M209)</f>
        <v>0</v>
      </c>
      <c r="N210" s="45">
        <f t="shared" si="29"/>
        <v>0</v>
      </c>
      <c r="O210" s="45">
        <f t="shared" si="29"/>
        <v>0</v>
      </c>
      <c r="P210" s="45">
        <f t="shared" si="29"/>
        <v>44000</v>
      </c>
      <c r="Q210" s="45">
        <f t="shared" si="29"/>
        <v>4000</v>
      </c>
      <c r="R210" s="45">
        <f t="shared" si="29"/>
        <v>40000</v>
      </c>
      <c r="S210" s="45"/>
    </row>
    <row r="211" spans="2:21" ht="15.5" x14ac:dyDescent="0.35">
      <c r="B211" s="4"/>
      <c r="C211" s="100" t="s">
        <v>19</v>
      </c>
      <c r="D211" s="101"/>
      <c r="E211" s="4"/>
      <c r="F211" s="4"/>
      <c r="G211" s="29">
        <f>G207+G210</f>
        <v>672625.38</v>
      </c>
      <c r="J211" s="45">
        <f>J203+J206+J210</f>
        <v>688725.38</v>
      </c>
      <c r="K211" s="45">
        <f>K203+K206+K210</f>
        <v>43523.839999999997</v>
      </c>
      <c r="L211" s="45">
        <f>L203+L206+L210</f>
        <v>645201.54</v>
      </c>
      <c r="M211" s="45">
        <f t="shared" ref="M211:S211" si="30">M203+M206+M210</f>
        <v>29000</v>
      </c>
      <c r="N211" s="45">
        <f t="shared" si="30"/>
        <v>0</v>
      </c>
      <c r="O211" s="45">
        <f t="shared" si="30"/>
        <v>29000</v>
      </c>
      <c r="P211" s="45">
        <f t="shared" si="30"/>
        <v>606425.38</v>
      </c>
      <c r="Q211" s="45">
        <f t="shared" si="30"/>
        <v>13527.57</v>
      </c>
      <c r="R211" s="45">
        <f t="shared" si="30"/>
        <v>592897.81000000006</v>
      </c>
      <c r="S211" s="45">
        <f t="shared" si="30"/>
        <v>51300</v>
      </c>
      <c r="T211" s="45">
        <f>T203+T206+T210</f>
        <v>37600</v>
      </c>
      <c r="U211" s="45">
        <f>U203+U206+U210</f>
        <v>13700</v>
      </c>
    </row>
    <row r="212" spans="2:21" ht="15.5" x14ac:dyDescent="0.35">
      <c r="B212" s="30"/>
      <c r="C212" s="32"/>
      <c r="D212" s="32"/>
      <c r="E212" s="30"/>
      <c r="F212" s="30"/>
      <c r="G212" s="31"/>
      <c r="J212" s="45"/>
      <c r="K212" s="45"/>
      <c r="L212" s="45"/>
      <c r="M212" s="45"/>
      <c r="N212" s="45"/>
      <c r="O212" s="45"/>
    </row>
    <row r="213" spans="2:21" ht="15.5" x14ac:dyDescent="0.35">
      <c r="B213" s="30"/>
      <c r="C213" s="32"/>
      <c r="D213" s="32"/>
      <c r="E213" s="30"/>
      <c r="F213" s="30"/>
      <c r="G213" s="31"/>
    </row>
    <row r="214" spans="2:21" ht="15.5" customHeight="1" x14ac:dyDescent="0.35">
      <c r="B214" s="102" t="s">
        <v>76</v>
      </c>
      <c r="C214" s="102"/>
      <c r="D214" s="102"/>
      <c r="E214" s="102"/>
      <c r="F214" s="102"/>
      <c r="G214" s="102"/>
    </row>
    <row r="216" spans="2:21" x14ac:dyDescent="0.35">
      <c r="B216" t="s">
        <v>60</v>
      </c>
    </row>
    <row r="218" spans="2:21" ht="29" x14ac:dyDescent="0.35">
      <c r="B218" s="12" t="s">
        <v>3</v>
      </c>
      <c r="C218" s="105" t="s">
        <v>32</v>
      </c>
      <c r="D218" s="106"/>
      <c r="E218" s="12" t="s">
        <v>73</v>
      </c>
      <c r="F218" s="12" t="s">
        <v>74</v>
      </c>
      <c r="G218" s="13" t="s">
        <v>75</v>
      </c>
    </row>
    <row r="219" spans="2:21" x14ac:dyDescent="0.35">
      <c r="B219" s="17">
        <v>1</v>
      </c>
      <c r="C219" s="103">
        <v>2</v>
      </c>
      <c r="D219" s="104"/>
      <c r="E219" s="17">
        <v>3</v>
      </c>
      <c r="F219" s="17">
        <v>4</v>
      </c>
      <c r="G219" s="17">
        <v>5</v>
      </c>
      <c r="J219" s="58" t="s">
        <v>164</v>
      </c>
      <c r="K219" s="59" t="s">
        <v>145</v>
      </c>
      <c r="L219" s="59" t="s">
        <v>146</v>
      </c>
      <c r="N219" s="95"/>
      <c r="O219" s="95"/>
    </row>
    <row r="220" spans="2:21" x14ac:dyDescent="0.35">
      <c r="B220" s="107" t="s">
        <v>18</v>
      </c>
      <c r="C220" s="108"/>
      <c r="D220" s="108"/>
      <c r="E220" s="108"/>
      <c r="F220" s="108"/>
      <c r="G220" s="109"/>
    </row>
    <row r="221" spans="2:21" ht="30" customHeight="1" x14ac:dyDescent="0.35">
      <c r="B221" s="9">
        <v>1</v>
      </c>
      <c r="C221" s="98" t="s">
        <v>95</v>
      </c>
      <c r="D221" s="99"/>
      <c r="E221" s="4">
        <v>1</v>
      </c>
      <c r="F221" s="4">
        <v>2</v>
      </c>
      <c r="G221" s="72">
        <v>3000</v>
      </c>
      <c r="J221" s="73">
        <v>3000</v>
      </c>
      <c r="K221" s="73"/>
      <c r="L221" s="73">
        <f>J221-K221</f>
        <v>3000</v>
      </c>
      <c r="M221" s="73"/>
      <c r="N221" s="73"/>
      <c r="O221" s="73"/>
    </row>
    <row r="222" spans="2:21" x14ac:dyDescent="0.35">
      <c r="B222" s="9">
        <v>2</v>
      </c>
      <c r="C222" s="96" t="s">
        <v>89</v>
      </c>
      <c r="D222" s="97"/>
      <c r="E222" s="4">
        <v>1</v>
      </c>
      <c r="F222" s="4">
        <v>2</v>
      </c>
      <c r="G222" s="72">
        <v>3000</v>
      </c>
      <c r="J222" s="73">
        <v>3000</v>
      </c>
      <c r="K222" s="73"/>
      <c r="L222" s="73">
        <f>J222-K222</f>
        <v>3000</v>
      </c>
      <c r="M222" s="73"/>
      <c r="N222" s="73"/>
      <c r="O222" s="73"/>
    </row>
    <row r="223" spans="2:21" x14ac:dyDescent="0.35">
      <c r="B223" s="9"/>
      <c r="C223" s="96" t="s">
        <v>17</v>
      </c>
      <c r="D223" s="97"/>
      <c r="E223" s="4"/>
      <c r="F223" s="4"/>
      <c r="G223" s="27">
        <f>SUM(G221:G222)</f>
        <v>6000</v>
      </c>
      <c r="J223" s="45">
        <f>SUM(J221:J222)</f>
        <v>6000</v>
      </c>
      <c r="K223" s="45">
        <f>SUM(K221:K222)</f>
        <v>0</v>
      </c>
      <c r="L223" s="45">
        <f>SUM(L221:L222)</f>
        <v>6000</v>
      </c>
      <c r="M223" s="73"/>
      <c r="N223" s="73"/>
      <c r="O223" s="73"/>
    </row>
    <row r="224" spans="2:21" ht="15.5" x14ac:dyDescent="0.35">
      <c r="B224" s="30"/>
      <c r="C224" s="35"/>
      <c r="D224" s="35"/>
      <c r="E224" s="30"/>
      <c r="F224" s="30"/>
      <c r="G224" s="31"/>
    </row>
    <row r="225" spans="1:19" ht="31.5" customHeight="1" x14ac:dyDescent="0.35">
      <c r="B225" s="102" t="s">
        <v>77</v>
      </c>
      <c r="C225" s="102"/>
      <c r="D225" s="102"/>
      <c r="E225" s="102"/>
      <c r="F225" s="102"/>
      <c r="G225" s="102"/>
    </row>
    <row r="227" spans="1:19" x14ac:dyDescent="0.35">
      <c r="B227" t="s">
        <v>60</v>
      </c>
    </row>
    <row r="229" spans="1:19" ht="43.5" x14ac:dyDescent="0.35">
      <c r="B229" s="12" t="s">
        <v>3</v>
      </c>
      <c r="C229" s="105" t="s">
        <v>32</v>
      </c>
      <c r="D229" s="106"/>
      <c r="E229" s="12" t="s">
        <v>78</v>
      </c>
      <c r="F229" s="12" t="s">
        <v>79</v>
      </c>
      <c r="G229" s="13" t="s">
        <v>67</v>
      </c>
    </row>
    <row r="230" spans="1:19" x14ac:dyDescent="0.35">
      <c r="B230" s="17">
        <v>1</v>
      </c>
      <c r="C230" s="103">
        <v>2</v>
      </c>
      <c r="D230" s="104"/>
      <c r="E230" s="17">
        <v>3</v>
      </c>
      <c r="F230" s="17">
        <v>4</v>
      </c>
      <c r="G230" s="17">
        <v>5</v>
      </c>
      <c r="J230" s="58" t="s">
        <v>164</v>
      </c>
      <c r="K230" s="59" t="s">
        <v>145</v>
      </c>
      <c r="L230" s="59" t="s">
        <v>146</v>
      </c>
      <c r="M230" s="95">
        <v>701</v>
      </c>
      <c r="N230" s="95"/>
      <c r="O230" s="95"/>
      <c r="P230" s="95">
        <v>702</v>
      </c>
      <c r="Q230" s="95"/>
      <c r="R230" s="95"/>
    </row>
    <row r="231" spans="1:19" x14ac:dyDescent="0.35">
      <c r="B231" s="107" t="s">
        <v>18</v>
      </c>
      <c r="C231" s="108"/>
      <c r="D231" s="108"/>
      <c r="E231" s="108"/>
      <c r="F231" s="108"/>
      <c r="G231" s="109"/>
      <c r="J231" s="58"/>
      <c r="K231" s="59"/>
      <c r="L231" s="59"/>
      <c r="M231" s="68"/>
      <c r="N231" s="68"/>
      <c r="O231" s="68"/>
      <c r="P231" s="68"/>
      <c r="Q231" s="68"/>
      <c r="R231" s="68"/>
    </row>
    <row r="232" spans="1:19" x14ac:dyDescent="0.35">
      <c r="B232" s="89">
        <v>1</v>
      </c>
      <c r="C232" s="96" t="s">
        <v>135</v>
      </c>
      <c r="D232" s="97"/>
      <c r="E232" s="4">
        <v>1</v>
      </c>
      <c r="F232" s="72">
        <v>1000</v>
      </c>
      <c r="G232" s="72">
        <f>E232*F232</f>
        <v>1000</v>
      </c>
      <c r="J232" s="86">
        <f>M232+P232</f>
        <v>1000</v>
      </c>
      <c r="K232" s="59"/>
      <c r="L232" s="59">
        <f>J232-K232</f>
        <v>1000</v>
      </c>
      <c r="M232" s="68"/>
      <c r="N232" s="68"/>
      <c r="O232" s="68"/>
      <c r="P232" s="92">
        <v>1000</v>
      </c>
      <c r="Q232" s="92"/>
      <c r="R232" s="92">
        <f>P232-Q232</f>
        <v>1000</v>
      </c>
    </row>
    <row r="233" spans="1:19" x14ac:dyDescent="0.35">
      <c r="B233" s="89"/>
      <c r="C233" s="100" t="s">
        <v>17</v>
      </c>
      <c r="D233" s="101"/>
      <c r="E233" s="90"/>
      <c r="F233" s="90"/>
      <c r="G233" s="91">
        <f>SUM(G232)</f>
        <v>1000</v>
      </c>
      <c r="J233" s="93">
        <f>SUM(J232)</f>
        <v>1000</v>
      </c>
      <c r="K233" s="93">
        <f t="shared" ref="K233:R233" si="31">SUM(K232)</f>
        <v>0</v>
      </c>
      <c r="L233" s="93">
        <f t="shared" si="31"/>
        <v>1000</v>
      </c>
      <c r="M233" s="93">
        <f t="shared" si="31"/>
        <v>0</v>
      </c>
      <c r="N233" s="93">
        <f t="shared" si="31"/>
        <v>0</v>
      </c>
      <c r="O233" s="93">
        <f t="shared" si="31"/>
        <v>0</v>
      </c>
      <c r="P233" s="93">
        <f t="shared" si="31"/>
        <v>1000</v>
      </c>
      <c r="Q233" s="93">
        <f t="shared" si="31"/>
        <v>0</v>
      </c>
      <c r="R233" s="93">
        <f t="shared" si="31"/>
        <v>1000</v>
      </c>
    </row>
    <row r="234" spans="1:19" x14ac:dyDescent="0.35">
      <c r="B234" s="107" t="s">
        <v>39</v>
      </c>
      <c r="C234" s="108"/>
      <c r="D234" s="108"/>
      <c r="E234" s="108"/>
      <c r="F234" s="108"/>
      <c r="G234" s="109"/>
    </row>
    <row r="235" spans="1:19" x14ac:dyDescent="0.35">
      <c r="B235" s="9">
        <v>1</v>
      </c>
      <c r="C235" s="96" t="s">
        <v>135</v>
      </c>
      <c r="D235" s="97"/>
      <c r="E235" s="4">
        <v>135</v>
      </c>
      <c r="F235" s="72">
        <v>1000</v>
      </c>
      <c r="G235" s="72">
        <f>E235*F235</f>
        <v>135000</v>
      </c>
      <c r="H235" s="58" t="s">
        <v>148</v>
      </c>
      <c r="J235" s="73">
        <v>1000</v>
      </c>
      <c r="K235" s="73"/>
      <c r="L235" s="73">
        <f>J235-K235</f>
        <v>1000</v>
      </c>
      <c r="M235" s="66"/>
      <c r="N235" s="44"/>
      <c r="O235" s="73"/>
      <c r="P235" s="44">
        <v>135000</v>
      </c>
      <c r="Q235" s="44"/>
      <c r="R235" s="44">
        <f>P235-Q235</f>
        <v>135000</v>
      </c>
      <c r="S235" s="44"/>
    </row>
    <row r="236" spans="1:19" ht="31.5" customHeight="1" x14ac:dyDescent="0.35">
      <c r="A236" t="s">
        <v>118</v>
      </c>
      <c r="B236" s="9">
        <v>1</v>
      </c>
      <c r="C236" s="98" t="s">
        <v>136</v>
      </c>
      <c r="D236" s="99"/>
      <c r="E236" s="4">
        <v>1</v>
      </c>
      <c r="F236" s="72">
        <v>150000</v>
      </c>
      <c r="G236" s="72">
        <f>E236*F236</f>
        <v>150000</v>
      </c>
      <c r="H236" s="58" t="s">
        <v>149</v>
      </c>
      <c r="J236" s="73">
        <v>150000</v>
      </c>
      <c r="K236" s="73"/>
      <c r="L236" s="73">
        <f>J236-K236</f>
        <v>150000</v>
      </c>
      <c r="M236" s="73"/>
      <c r="N236" s="73"/>
      <c r="O236" s="73"/>
      <c r="P236" s="44"/>
      <c r="Q236" s="44"/>
      <c r="R236" s="44">
        <f>P236-Q236</f>
        <v>0</v>
      </c>
      <c r="S236" s="44"/>
    </row>
    <row r="237" spans="1:19" x14ac:dyDescent="0.35">
      <c r="B237" s="9">
        <v>2</v>
      </c>
      <c r="C237" s="96" t="s">
        <v>112</v>
      </c>
      <c r="D237" s="97"/>
      <c r="E237" s="4">
        <v>2</v>
      </c>
      <c r="F237" s="72">
        <v>30000</v>
      </c>
      <c r="G237" s="72">
        <f>E237*F237</f>
        <v>60000</v>
      </c>
      <c r="H237" s="58" t="s">
        <v>149</v>
      </c>
      <c r="J237" s="73">
        <v>60000</v>
      </c>
      <c r="K237" s="73"/>
      <c r="L237" s="73">
        <f>J237-K237</f>
        <v>60000</v>
      </c>
      <c r="M237" s="73"/>
      <c r="N237" s="73"/>
      <c r="O237" s="73"/>
      <c r="P237" s="44"/>
      <c r="Q237" s="44"/>
      <c r="R237" s="44">
        <f>P237-Q237</f>
        <v>0</v>
      </c>
      <c r="S237" s="44"/>
    </row>
    <row r="238" spans="1:19" x14ac:dyDescent="0.35">
      <c r="B238" s="9">
        <v>3</v>
      </c>
      <c r="C238" s="96" t="s">
        <v>137</v>
      </c>
      <c r="D238" s="97"/>
      <c r="E238" s="4">
        <v>1</v>
      </c>
      <c r="F238" s="72">
        <v>30000</v>
      </c>
      <c r="G238" s="72">
        <f>E238*F238</f>
        <v>30000</v>
      </c>
      <c r="H238" s="58" t="s">
        <v>149</v>
      </c>
      <c r="J238" s="73">
        <v>30000</v>
      </c>
      <c r="K238" s="73"/>
      <c r="L238" s="73">
        <f>J238-K238</f>
        <v>30000</v>
      </c>
      <c r="M238" s="73"/>
      <c r="N238" s="73"/>
      <c r="O238" s="73"/>
      <c r="P238" s="44"/>
      <c r="Q238" s="44"/>
      <c r="R238" s="44">
        <f>P238-Q238</f>
        <v>0</v>
      </c>
      <c r="S238" s="44"/>
    </row>
    <row r="239" spans="1:19" x14ac:dyDescent="0.35">
      <c r="B239" s="9">
        <v>4</v>
      </c>
      <c r="C239" s="96" t="s">
        <v>138</v>
      </c>
      <c r="D239" s="97"/>
      <c r="E239" s="4">
        <v>1</v>
      </c>
      <c r="F239" s="72">
        <v>50000</v>
      </c>
      <c r="G239" s="72">
        <f>E239*F239</f>
        <v>50000</v>
      </c>
      <c r="H239" s="58" t="s">
        <v>149</v>
      </c>
      <c r="J239" s="73">
        <v>50000</v>
      </c>
      <c r="K239" s="73"/>
      <c r="L239" s="73">
        <f>J239-K239</f>
        <v>50000</v>
      </c>
      <c r="M239" s="73"/>
      <c r="N239" s="73"/>
      <c r="O239" s="73"/>
      <c r="P239" s="44"/>
      <c r="Q239" s="44"/>
      <c r="R239" s="44">
        <f>P239-Q239</f>
        <v>0</v>
      </c>
      <c r="S239" s="44"/>
    </row>
    <row r="240" spans="1:19" x14ac:dyDescent="0.35">
      <c r="B240" s="9"/>
      <c r="C240" s="100" t="s">
        <v>17</v>
      </c>
      <c r="D240" s="101"/>
      <c r="E240" s="4"/>
      <c r="F240" s="72"/>
      <c r="G240" s="27">
        <f>SUM(G235:G239)</f>
        <v>425000</v>
      </c>
      <c r="J240" s="45">
        <f>SUM(J235:J239)</f>
        <v>291000</v>
      </c>
      <c r="K240" s="45">
        <f>SUM(K235:K239)</f>
        <v>0</v>
      </c>
      <c r="L240" s="45">
        <f>SUM(L235:L239)</f>
        <v>291000</v>
      </c>
      <c r="M240" s="45">
        <f t="shared" ref="M240:R240" si="32">SUM(M235:M239)</f>
        <v>0</v>
      </c>
      <c r="N240" s="45">
        <f t="shared" si="32"/>
        <v>0</v>
      </c>
      <c r="O240" s="45">
        <f t="shared" si="32"/>
        <v>0</v>
      </c>
      <c r="P240" s="45">
        <f t="shared" si="32"/>
        <v>135000</v>
      </c>
      <c r="Q240" s="45">
        <f t="shared" si="32"/>
        <v>0</v>
      </c>
      <c r="R240" s="45">
        <f t="shared" si="32"/>
        <v>135000</v>
      </c>
      <c r="S240" s="44"/>
    </row>
    <row r="241" spans="1:21" x14ac:dyDescent="0.35">
      <c r="B241" s="107" t="s">
        <v>117</v>
      </c>
      <c r="C241" s="108"/>
      <c r="D241" s="108"/>
      <c r="E241" s="108"/>
      <c r="F241" s="108"/>
      <c r="G241" s="109"/>
      <c r="J241" s="73"/>
      <c r="K241" s="73"/>
      <c r="L241" s="73"/>
      <c r="M241" s="73"/>
      <c r="N241" s="73"/>
      <c r="O241" s="73"/>
      <c r="P241" s="44"/>
      <c r="Q241" s="44"/>
      <c r="R241" s="44"/>
      <c r="S241" s="44"/>
    </row>
    <row r="242" spans="1:21" x14ac:dyDescent="0.35">
      <c r="B242" s="9">
        <v>1</v>
      </c>
      <c r="C242" s="96" t="s">
        <v>112</v>
      </c>
      <c r="D242" s="97"/>
      <c r="E242" s="4">
        <v>1</v>
      </c>
      <c r="F242" s="72">
        <v>25000</v>
      </c>
      <c r="G242" s="72">
        <f>E242*F242</f>
        <v>25000</v>
      </c>
      <c r="J242" s="73">
        <f>M242+P242</f>
        <v>25000</v>
      </c>
      <c r="K242" s="73"/>
      <c r="L242" s="73">
        <f>J242-K242</f>
        <v>25000</v>
      </c>
      <c r="M242" s="73">
        <v>15000</v>
      </c>
      <c r="N242" s="73"/>
      <c r="O242" s="73">
        <f>M242-N242</f>
        <v>15000</v>
      </c>
      <c r="P242" s="44">
        <v>10000</v>
      </c>
      <c r="Q242" s="44"/>
      <c r="R242" s="44">
        <f>P242-Q242</f>
        <v>10000</v>
      </c>
      <c r="S242" s="44"/>
    </row>
    <row r="243" spans="1:21" x14ac:dyDescent="0.35">
      <c r="B243" s="9"/>
      <c r="C243" s="100" t="s">
        <v>17</v>
      </c>
      <c r="D243" s="101"/>
      <c r="E243" s="4"/>
      <c r="F243" s="72"/>
      <c r="G243" s="27">
        <f>SUM(G242)</f>
        <v>25000</v>
      </c>
      <c r="J243" s="45">
        <f>SUM(J242)</f>
        <v>25000</v>
      </c>
      <c r="K243" s="45">
        <f>SUM(K242)</f>
        <v>0</v>
      </c>
      <c r="L243" s="45">
        <f>SUM(L242)</f>
        <v>25000</v>
      </c>
      <c r="M243" s="45">
        <f t="shared" ref="M243:R243" si="33">SUM(M242)</f>
        <v>15000</v>
      </c>
      <c r="N243" s="45">
        <f t="shared" si="33"/>
        <v>0</v>
      </c>
      <c r="O243" s="45">
        <f t="shared" si="33"/>
        <v>15000</v>
      </c>
      <c r="P243" s="45">
        <f t="shared" si="33"/>
        <v>10000</v>
      </c>
      <c r="Q243" s="45">
        <f t="shared" si="33"/>
        <v>0</v>
      </c>
      <c r="R243" s="45">
        <f t="shared" si="33"/>
        <v>10000</v>
      </c>
      <c r="S243" s="44"/>
    </row>
    <row r="244" spans="1:21" ht="15.5" x14ac:dyDescent="0.35">
      <c r="B244" s="33"/>
      <c r="C244" s="110" t="s">
        <v>19</v>
      </c>
      <c r="D244" s="111"/>
      <c r="E244" s="33"/>
      <c r="F244" s="76"/>
      <c r="G244" s="37">
        <f>G243+G240+G233</f>
        <v>451000</v>
      </c>
      <c r="J244" s="45">
        <f>J240+J243+J233</f>
        <v>317000</v>
      </c>
      <c r="K244" s="45">
        <f t="shared" ref="K244:R244" si="34">K240+K243+K233</f>
        <v>0</v>
      </c>
      <c r="L244" s="45">
        <f t="shared" si="34"/>
        <v>317000</v>
      </c>
      <c r="M244" s="45">
        <f t="shared" si="34"/>
        <v>15000</v>
      </c>
      <c r="N244" s="45">
        <f t="shared" si="34"/>
        <v>0</v>
      </c>
      <c r="O244" s="45">
        <f t="shared" si="34"/>
        <v>15000</v>
      </c>
      <c r="P244" s="45">
        <f t="shared" si="34"/>
        <v>146000</v>
      </c>
      <c r="Q244" s="45">
        <f t="shared" si="34"/>
        <v>0</v>
      </c>
      <c r="R244" s="45">
        <f t="shared" si="34"/>
        <v>146000</v>
      </c>
      <c r="S244" s="44"/>
    </row>
    <row r="246" spans="1:21" ht="33" customHeight="1" x14ac:dyDescent="0.35">
      <c r="B246" s="102" t="s">
        <v>80</v>
      </c>
      <c r="C246" s="102"/>
      <c r="D246" s="102"/>
      <c r="E246" s="102"/>
      <c r="F246" s="102"/>
      <c r="G246" s="102"/>
    </row>
    <row r="248" spans="1:21" x14ac:dyDescent="0.35">
      <c r="B248" t="s">
        <v>60</v>
      </c>
    </row>
    <row r="250" spans="1:21" ht="43.5" x14ac:dyDescent="0.35">
      <c r="B250" s="12" t="s">
        <v>3</v>
      </c>
      <c r="C250" s="105" t="s">
        <v>32</v>
      </c>
      <c r="D250" s="106"/>
      <c r="E250" s="12" t="s">
        <v>78</v>
      </c>
      <c r="F250" s="12" t="s">
        <v>79</v>
      </c>
      <c r="G250" s="13" t="s">
        <v>67</v>
      </c>
    </row>
    <row r="251" spans="1:21" x14ac:dyDescent="0.35">
      <c r="B251" s="17">
        <v>1</v>
      </c>
      <c r="C251" s="103">
        <v>2</v>
      </c>
      <c r="D251" s="104"/>
      <c r="E251" s="17">
        <v>3</v>
      </c>
      <c r="F251" s="17">
        <v>4</v>
      </c>
      <c r="G251" s="17">
        <v>5</v>
      </c>
      <c r="J251" s="58" t="s">
        <v>164</v>
      </c>
      <c r="K251" s="59" t="s">
        <v>145</v>
      </c>
      <c r="L251" s="59" t="s">
        <v>146</v>
      </c>
      <c r="M251" s="95">
        <v>701</v>
      </c>
      <c r="N251" s="95"/>
      <c r="O251" s="95"/>
      <c r="P251" s="95">
        <v>702</v>
      </c>
      <c r="Q251" s="95"/>
      <c r="R251" s="95"/>
      <c r="S251" s="95">
        <v>113</v>
      </c>
      <c r="T251" s="95"/>
      <c r="U251" s="95"/>
    </row>
    <row r="252" spans="1:21" x14ac:dyDescent="0.35">
      <c r="B252" s="107" t="s">
        <v>18</v>
      </c>
      <c r="C252" s="108"/>
      <c r="D252" s="108"/>
      <c r="E252" s="108"/>
      <c r="F252" s="108"/>
      <c r="G252" s="109"/>
    </row>
    <row r="253" spans="1:21" x14ac:dyDescent="0.35">
      <c r="B253" s="107" t="s">
        <v>178</v>
      </c>
      <c r="C253" s="108"/>
      <c r="D253" s="108"/>
      <c r="E253" s="108"/>
      <c r="F253" s="108"/>
      <c r="G253" s="109"/>
    </row>
    <row r="254" spans="1:21" x14ac:dyDescent="0.35">
      <c r="A254">
        <v>341</v>
      </c>
      <c r="B254" s="79">
        <v>1</v>
      </c>
      <c r="C254" s="150" t="s">
        <v>151</v>
      </c>
      <c r="D254" s="150"/>
      <c r="E254" s="61"/>
      <c r="F254" s="61"/>
      <c r="G254" s="80">
        <v>3000</v>
      </c>
      <c r="H254" s="58" t="s">
        <v>148</v>
      </c>
      <c r="J254" s="73">
        <f>M254+P254</f>
        <v>3000</v>
      </c>
      <c r="K254" s="73">
        <f>N254+Q254</f>
        <v>0</v>
      </c>
      <c r="L254" s="73">
        <f t="shared" ref="L254:L261" si="35">J254-K254</f>
        <v>3000</v>
      </c>
      <c r="M254" s="44"/>
      <c r="N254" s="44"/>
      <c r="O254" s="44">
        <f t="shared" ref="O254:O260" si="36">M254-N254</f>
        <v>0</v>
      </c>
      <c r="P254" s="44">
        <v>3000</v>
      </c>
      <c r="Q254" s="44"/>
      <c r="R254" s="44">
        <f>P254-Q254</f>
        <v>3000</v>
      </c>
    </row>
    <row r="255" spans="1:21" ht="81.5" customHeight="1" x14ac:dyDescent="0.35">
      <c r="A255">
        <v>346</v>
      </c>
      <c r="B255" s="9">
        <v>2</v>
      </c>
      <c r="C255" s="98" t="s">
        <v>152</v>
      </c>
      <c r="D255" s="99"/>
      <c r="E255" s="4"/>
      <c r="F255" s="72"/>
      <c r="G255" s="72">
        <v>29000</v>
      </c>
      <c r="H255" s="58" t="s">
        <v>148</v>
      </c>
      <c r="J255" s="73">
        <f t="shared" ref="J255:J261" si="37">M255+P255</f>
        <v>29000</v>
      </c>
      <c r="K255" s="73">
        <f t="shared" ref="K255:K261" si="38">N255+Q255</f>
        <v>0</v>
      </c>
      <c r="L255" s="73">
        <f t="shared" si="35"/>
        <v>29000</v>
      </c>
      <c r="M255" s="73"/>
      <c r="N255" s="73"/>
      <c r="O255" s="44">
        <f t="shared" si="36"/>
        <v>0</v>
      </c>
      <c r="P255" s="44">
        <v>29000</v>
      </c>
      <c r="Q255" s="44"/>
      <c r="R255" s="44">
        <f t="shared" ref="R255:R261" si="39">P255-Q255</f>
        <v>29000</v>
      </c>
    </row>
    <row r="256" spans="1:21" ht="17" customHeight="1" x14ac:dyDescent="0.35">
      <c r="B256" s="107" t="s">
        <v>179</v>
      </c>
      <c r="C256" s="108"/>
      <c r="D256" s="108"/>
      <c r="E256" s="108"/>
      <c r="F256" s="108"/>
      <c r="G256" s="109"/>
      <c r="H256" s="58"/>
      <c r="J256" s="73"/>
      <c r="K256" s="73"/>
      <c r="L256" s="73"/>
      <c r="M256" s="73"/>
      <c r="N256" s="73"/>
      <c r="O256" s="44"/>
      <c r="P256" s="44"/>
      <c r="Q256" s="44"/>
      <c r="R256" s="44"/>
    </row>
    <row r="257" spans="1:24" x14ac:dyDescent="0.35">
      <c r="A257" t="s">
        <v>171</v>
      </c>
      <c r="B257" s="9">
        <v>1</v>
      </c>
      <c r="C257" s="96" t="s">
        <v>113</v>
      </c>
      <c r="D257" s="97"/>
      <c r="E257" s="4"/>
      <c r="F257" s="72"/>
      <c r="G257" s="72">
        <v>217600</v>
      </c>
      <c r="H257" s="58" t="s">
        <v>149</v>
      </c>
      <c r="J257" s="73">
        <f t="shared" si="37"/>
        <v>217600</v>
      </c>
      <c r="K257" s="73">
        <f t="shared" si="38"/>
        <v>183600</v>
      </c>
      <c r="L257" s="73">
        <f t="shared" si="35"/>
        <v>34000</v>
      </c>
      <c r="M257" s="65"/>
      <c r="O257" s="44">
        <f t="shared" si="36"/>
        <v>0</v>
      </c>
      <c r="P257" s="44">
        <v>217600</v>
      </c>
      <c r="Q257" s="44">
        <v>183600</v>
      </c>
      <c r="R257" s="44">
        <f t="shared" si="39"/>
        <v>34000</v>
      </c>
    </row>
    <row r="258" spans="1:24" x14ac:dyDescent="0.35">
      <c r="A258">
        <v>345</v>
      </c>
      <c r="B258" s="9">
        <v>2</v>
      </c>
      <c r="C258" s="96" t="s">
        <v>139</v>
      </c>
      <c r="D258" s="97"/>
      <c r="E258" s="4">
        <v>54</v>
      </c>
      <c r="F258" s="72">
        <v>500</v>
      </c>
      <c r="G258" s="72">
        <f>E258*F258</f>
        <v>27000</v>
      </c>
      <c r="H258" s="58" t="s">
        <v>149</v>
      </c>
      <c r="J258" s="73">
        <f t="shared" si="37"/>
        <v>27000</v>
      </c>
      <c r="K258" s="73">
        <f t="shared" si="38"/>
        <v>0</v>
      </c>
      <c r="L258" s="73">
        <f t="shared" si="35"/>
        <v>27000</v>
      </c>
      <c r="M258" s="73">
        <v>27000</v>
      </c>
      <c r="N258" s="73"/>
      <c r="O258" s="44">
        <f t="shared" si="36"/>
        <v>27000</v>
      </c>
      <c r="P258" s="44"/>
      <c r="Q258" s="44"/>
      <c r="R258" s="44">
        <f t="shared" si="39"/>
        <v>0</v>
      </c>
    </row>
    <row r="259" spans="1:24" ht="58.5" customHeight="1" x14ac:dyDescent="0.35">
      <c r="A259">
        <v>346</v>
      </c>
      <c r="B259" s="9">
        <v>3</v>
      </c>
      <c r="C259" s="98" t="s">
        <v>152</v>
      </c>
      <c r="D259" s="99"/>
      <c r="E259" s="4">
        <v>22</v>
      </c>
      <c r="F259" s="72">
        <v>500</v>
      </c>
      <c r="G259" s="72">
        <f>E259*F259</f>
        <v>11000</v>
      </c>
      <c r="H259" s="58" t="s">
        <v>149</v>
      </c>
      <c r="J259" s="73">
        <f t="shared" si="37"/>
        <v>11000</v>
      </c>
      <c r="K259" s="73">
        <f t="shared" si="38"/>
        <v>7250</v>
      </c>
      <c r="L259" s="73">
        <f t="shared" si="35"/>
        <v>3750</v>
      </c>
      <c r="M259" s="73">
        <v>3000</v>
      </c>
      <c r="N259" s="73"/>
      <c r="O259" s="44">
        <f t="shared" si="36"/>
        <v>3000</v>
      </c>
      <c r="P259" s="44">
        <v>8000</v>
      </c>
      <c r="Q259" s="44">
        <v>7250</v>
      </c>
      <c r="R259" s="44">
        <f t="shared" si="39"/>
        <v>750</v>
      </c>
    </row>
    <row r="260" spans="1:24" x14ac:dyDescent="0.35">
      <c r="A260">
        <v>343</v>
      </c>
      <c r="B260" s="9">
        <v>4</v>
      </c>
      <c r="C260" s="96" t="s">
        <v>91</v>
      </c>
      <c r="D260" s="97"/>
      <c r="E260" s="4"/>
      <c r="F260" s="72"/>
      <c r="G260" s="72">
        <v>36364</v>
      </c>
      <c r="H260" s="58" t="s">
        <v>149</v>
      </c>
      <c r="J260" s="73">
        <f t="shared" si="37"/>
        <v>36364</v>
      </c>
      <c r="K260" s="73">
        <f t="shared" si="38"/>
        <v>16680</v>
      </c>
      <c r="L260" s="73">
        <f t="shared" si="35"/>
        <v>19684</v>
      </c>
      <c r="M260" s="73"/>
      <c r="N260" s="73"/>
      <c r="O260" s="44">
        <f t="shared" si="36"/>
        <v>0</v>
      </c>
      <c r="P260" s="44">
        <v>36364</v>
      </c>
      <c r="Q260" s="44">
        <v>16680</v>
      </c>
      <c r="R260" s="44">
        <f t="shared" si="39"/>
        <v>19684</v>
      </c>
    </row>
    <row r="261" spans="1:24" ht="57.5" customHeight="1" x14ac:dyDescent="0.35">
      <c r="A261">
        <v>349</v>
      </c>
      <c r="B261" s="9">
        <v>5</v>
      </c>
      <c r="C261" s="151" t="s">
        <v>172</v>
      </c>
      <c r="D261" s="152"/>
      <c r="E261" s="4"/>
      <c r="F261" s="72"/>
      <c r="G261" s="72">
        <v>3000</v>
      </c>
      <c r="H261" s="58"/>
      <c r="J261" s="73">
        <f t="shared" si="37"/>
        <v>3000</v>
      </c>
      <c r="K261" s="73">
        <f t="shared" si="38"/>
        <v>3000</v>
      </c>
      <c r="L261" s="73">
        <f t="shared" si="35"/>
        <v>0</v>
      </c>
      <c r="M261" s="73"/>
      <c r="N261" s="73"/>
      <c r="O261" s="44"/>
      <c r="P261" s="44">
        <v>3000</v>
      </c>
      <c r="Q261" s="44">
        <v>3000</v>
      </c>
      <c r="R261" s="44">
        <f t="shared" si="39"/>
        <v>0</v>
      </c>
    </row>
    <row r="262" spans="1:24" x14ac:dyDescent="0.35">
      <c r="B262" s="9"/>
      <c r="C262" s="110" t="s">
        <v>17</v>
      </c>
      <c r="D262" s="111"/>
      <c r="E262" s="4"/>
      <c r="F262" s="72"/>
      <c r="G262" s="27">
        <f>SUM(G254:G261)</f>
        <v>326964</v>
      </c>
      <c r="J262" s="45">
        <f>SUM(J254:J261)</f>
        <v>326964</v>
      </c>
      <c r="K262" s="45">
        <f>SUM(K254:K260)</f>
        <v>207530</v>
      </c>
      <c r="L262" s="45">
        <f>SUM(L254:L260)</f>
        <v>116434</v>
      </c>
      <c r="M262" s="45">
        <f>SUM(M254:M260)</f>
        <v>30000</v>
      </c>
      <c r="N262" s="45">
        <f>SUM(N254:N260)</f>
        <v>0</v>
      </c>
      <c r="O262" s="45">
        <f>SUM(O254:O260)</f>
        <v>30000</v>
      </c>
      <c r="P262" s="45">
        <f>SUM(P254:P261)</f>
        <v>296964</v>
      </c>
      <c r="Q262" s="45">
        <f>SUM(Q254:Q261)</f>
        <v>210530</v>
      </c>
      <c r="R262" s="45">
        <f>SUM(R254:R260)</f>
        <v>86434</v>
      </c>
    </row>
    <row r="263" spans="1:24" x14ac:dyDescent="0.35">
      <c r="B263" s="107" t="s">
        <v>117</v>
      </c>
      <c r="C263" s="108"/>
      <c r="D263" s="108"/>
      <c r="E263" s="108"/>
      <c r="F263" s="108"/>
      <c r="G263" s="109"/>
      <c r="J263" s="73"/>
      <c r="K263" s="73"/>
      <c r="L263" s="73"/>
      <c r="M263" s="73"/>
      <c r="N263" s="73"/>
      <c r="O263" s="73"/>
    </row>
    <row r="264" spans="1:24" x14ac:dyDescent="0.35">
      <c r="A264">
        <v>342</v>
      </c>
      <c r="B264" s="9">
        <v>1</v>
      </c>
      <c r="C264" s="96" t="s">
        <v>98</v>
      </c>
      <c r="D264" s="97"/>
      <c r="E264" s="4"/>
      <c r="F264" s="72"/>
      <c r="G264" s="72">
        <v>640000</v>
      </c>
      <c r="J264" s="73">
        <f>M264+P264</f>
        <v>640000</v>
      </c>
      <c r="K264" s="73">
        <f>N264+Q264</f>
        <v>175417.87</v>
      </c>
      <c r="L264" s="73">
        <f>J264-K264</f>
        <v>464582.13</v>
      </c>
      <c r="M264" s="73">
        <v>385000</v>
      </c>
      <c r="N264" s="73">
        <v>81571.73</v>
      </c>
      <c r="O264" s="73">
        <f>M264-N264</f>
        <v>303428.27</v>
      </c>
      <c r="P264" s="44">
        <v>255000</v>
      </c>
      <c r="Q264" s="44">
        <v>93846.14</v>
      </c>
      <c r="R264" s="44">
        <f>P264-Q264</f>
        <v>161153.85999999999</v>
      </c>
    </row>
    <row r="265" spans="1:24" ht="58.5" customHeight="1" x14ac:dyDescent="0.35">
      <c r="A265">
        <v>346</v>
      </c>
      <c r="B265" s="9">
        <v>2</v>
      </c>
      <c r="C265" s="98" t="s">
        <v>152</v>
      </c>
      <c r="D265" s="99"/>
      <c r="E265" s="4">
        <v>425</v>
      </c>
      <c r="F265" s="72">
        <v>200</v>
      </c>
      <c r="G265" s="72">
        <f>E265*F265</f>
        <v>85000</v>
      </c>
      <c r="J265" s="73">
        <f>M265+P265+S265</f>
        <v>85000</v>
      </c>
      <c r="K265" s="73">
        <f>N265+Q265</f>
        <v>31557.84</v>
      </c>
      <c r="L265" s="73">
        <f>J265-K265</f>
        <v>53442.16</v>
      </c>
      <c r="M265" s="73">
        <v>10000</v>
      </c>
      <c r="N265" s="73">
        <v>3404</v>
      </c>
      <c r="O265" s="73">
        <f>M265-N265</f>
        <v>6596</v>
      </c>
      <c r="P265" s="44">
        <v>45000</v>
      </c>
      <c r="Q265" s="44">
        <v>28153.84</v>
      </c>
      <c r="R265" s="44">
        <f>P265-Q265</f>
        <v>16846.16</v>
      </c>
      <c r="S265" s="44">
        <v>30000</v>
      </c>
      <c r="U265" s="64">
        <f>S265-T265</f>
        <v>30000</v>
      </c>
    </row>
    <row r="266" spans="1:24" x14ac:dyDescent="0.35">
      <c r="B266" s="9"/>
      <c r="C266" s="110" t="s">
        <v>17</v>
      </c>
      <c r="D266" s="111"/>
      <c r="E266" s="4"/>
      <c r="F266" s="72"/>
      <c r="G266" s="27">
        <f>SUM(G264:G265)</f>
        <v>725000</v>
      </c>
      <c r="J266" s="45">
        <f>SUM(J264:J265)</f>
        <v>725000</v>
      </c>
      <c r="K266" s="45">
        <f>SUM(K264:K265)</f>
        <v>206975.71</v>
      </c>
      <c r="L266" s="45">
        <f>SUM(L264:L265)</f>
        <v>518024.29000000004</v>
      </c>
      <c r="M266" s="45">
        <f t="shared" ref="M266:R266" si="40">SUM(M264:M265)</f>
        <v>395000</v>
      </c>
      <c r="N266" s="45">
        <f t="shared" si="40"/>
        <v>84975.73</v>
      </c>
      <c r="O266" s="45">
        <f t="shared" si="40"/>
        <v>310024.27</v>
      </c>
      <c r="P266" s="45">
        <f t="shared" si="40"/>
        <v>300000</v>
      </c>
      <c r="Q266" s="45">
        <f t="shared" si="40"/>
        <v>121999.98</v>
      </c>
      <c r="R266" s="45">
        <f t="shared" si="40"/>
        <v>178000.02</v>
      </c>
      <c r="S266" s="45">
        <f>SUM(S264:S265)</f>
        <v>30000</v>
      </c>
      <c r="T266" s="45">
        <f>SUM(T264:T265)</f>
        <v>0</v>
      </c>
      <c r="U266" s="45">
        <f>SUM(U264:U265)</f>
        <v>30000</v>
      </c>
      <c r="V266" s="45"/>
      <c r="W266" s="45"/>
      <c r="X266" s="45"/>
    </row>
    <row r="267" spans="1:24" x14ac:dyDescent="0.35">
      <c r="B267" s="107" t="s">
        <v>39</v>
      </c>
      <c r="C267" s="108"/>
      <c r="D267" s="108"/>
      <c r="E267" s="108"/>
      <c r="F267" s="108"/>
      <c r="G267" s="109"/>
      <c r="J267" s="73"/>
      <c r="K267" s="73"/>
      <c r="L267" s="73"/>
      <c r="M267" s="73"/>
      <c r="N267" s="73"/>
      <c r="O267" s="73"/>
    </row>
    <row r="268" spans="1:24" x14ac:dyDescent="0.35">
      <c r="A268">
        <v>342</v>
      </c>
      <c r="B268" s="9">
        <v>1</v>
      </c>
      <c r="C268" s="96" t="s">
        <v>99</v>
      </c>
      <c r="D268" s="97"/>
      <c r="E268" s="4">
        <v>241</v>
      </c>
      <c r="F268" s="72">
        <v>1000</v>
      </c>
      <c r="G268" s="72">
        <f>E268*F268</f>
        <v>241000</v>
      </c>
      <c r="J268" s="73">
        <v>241000</v>
      </c>
      <c r="K268" s="73"/>
      <c r="L268" s="73">
        <f t="shared" ref="L268:L273" si="41">J268-K268</f>
        <v>241000</v>
      </c>
      <c r="M268" s="73"/>
      <c r="N268" s="73"/>
      <c r="O268" s="73"/>
      <c r="P268" s="88">
        <v>241000</v>
      </c>
      <c r="Q268" s="88"/>
      <c r="R268" s="88">
        <f>P268-Q268</f>
        <v>241000</v>
      </c>
    </row>
    <row r="269" spans="1:24" x14ac:dyDescent="0.35">
      <c r="A269">
        <v>346</v>
      </c>
      <c r="B269" s="9">
        <v>2</v>
      </c>
      <c r="C269" s="96" t="s">
        <v>101</v>
      </c>
      <c r="D269" s="97"/>
      <c r="E269" s="4">
        <v>8</v>
      </c>
      <c r="F269" s="72">
        <v>942</v>
      </c>
      <c r="G269" s="72">
        <v>8000</v>
      </c>
      <c r="J269" s="73">
        <v>8000</v>
      </c>
      <c r="K269" s="73"/>
      <c r="L269" s="73">
        <f t="shared" si="41"/>
        <v>8000</v>
      </c>
      <c r="M269" s="73"/>
      <c r="N269" s="73"/>
      <c r="O269" s="73"/>
      <c r="P269" s="88">
        <v>8000</v>
      </c>
      <c r="Q269" s="88"/>
      <c r="R269" s="88">
        <f t="shared" ref="R269:R273" si="42">P269-Q269</f>
        <v>8000</v>
      </c>
    </row>
    <row r="270" spans="1:24" x14ac:dyDescent="0.35">
      <c r="A270">
        <v>343</v>
      </c>
      <c r="B270" s="9">
        <v>3</v>
      </c>
      <c r="C270" s="96" t="s">
        <v>180</v>
      </c>
      <c r="D270" s="97"/>
      <c r="E270" s="4">
        <v>1280</v>
      </c>
      <c r="F270" s="72">
        <v>1500</v>
      </c>
      <c r="G270" s="72">
        <f>E270*F270</f>
        <v>1920000</v>
      </c>
      <c r="J270" s="73">
        <v>1920000</v>
      </c>
      <c r="K270" s="73">
        <v>160000</v>
      </c>
      <c r="L270" s="73">
        <f t="shared" si="41"/>
        <v>1760000</v>
      </c>
      <c r="M270" s="73"/>
      <c r="N270" s="73"/>
      <c r="O270" s="73"/>
      <c r="P270" s="88">
        <v>1920000</v>
      </c>
      <c r="Q270" s="88">
        <v>460000</v>
      </c>
      <c r="R270" s="88">
        <f t="shared" si="42"/>
        <v>1460000</v>
      </c>
    </row>
    <row r="271" spans="1:24" x14ac:dyDescent="0.35">
      <c r="A271">
        <v>343</v>
      </c>
      <c r="B271" s="9">
        <v>4</v>
      </c>
      <c r="C271" s="96" t="s">
        <v>181</v>
      </c>
      <c r="D271" s="97"/>
      <c r="E271" s="4">
        <v>461</v>
      </c>
      <c r="F271" s="72">
        <v>42</v>
      </c>
      <c r="G271" s="72">
        <f>E271*F271+2</f>
        <v>19364</v>
      </c>
      <c r="J271" s="73"/>
      <c r="K271" s="73"/>
      <c r="L271" s="73"/>
      <c r="M271" s="73"/>
      <c r="N271" s="73"/>
      <c r="O271" s="73"/>
      <c r="P271" s="88">
        <v>19364</v>
      </c>
      <c r="Q271" s="88">
        <v>19364</v>
      </c>
      <c r="R271" s="88">
        <f t="shared" si="42"/>
        <v>0</v>
      </c>
    </row>
    <row r="272" spans="1:24" x14ac:dyDescent="0.35">
      <c r="A272">
        <v>343</v>
      </c>
      <c r="B272" s="9">
        <v>5</v>
      </c>
      <c r="C272" s="96" t="s">
        <v>182</v>
      </c>
      <c r="D272" s="97"/>
      <c r="E272" s="4">
        <v>6000</v>
      </c>
      <c r="F272" s="72">
        <v>50</v>
      </c>
      <c r="G272" s="72">
        <f>E272*F272</f>
        <v>300000</v>
      </c>
      <c r="J272" s="73">
        <v>300000</v>
      </c>
      <c r="K272" s="73"/>
      <c r="L272" s="73">
        <f t="shared" si="41"/>
        <v>300000</v>
      </c>
      <c r="M272" s="73"/>
      <c r="N272" s="73"/>
      <c r="O272" s="73"/>
      <c r="P272" s="88">
        <v>300000</v>
      </c>
      <c r="Q272" s="88"/>
      <c r="R272" s="88">
        <f t="shared" si="42"/>
        <v>300000</v>
      </c>
    </row>
    <row r="273" spans="1:18" x14ac:dyDescent="0.35">
      <c r="A273">
        <v>346</v>
      </c>
      <c r="B273" s="9">
        <v>6</v>
      </c>
      <c r="C273" s="96" t="s">
        <v>102</v>
      </c>
      <c r="D273" s="97"/>
      <c r="E273" s="4">
        <v>10</v>
      </c>
      <c r="F273" s="72">
        <v>10000</v>
      </c>
      <c r="G273" s="72">
        <f>E273*F273</f>
        <v>100000</v>
      </c>
      <c r="J273" s="73">
        <v>100000</v>
      </c>
      <c r="K273" s="73"/>
      <c r="L273" s="73">
        <f t="shared" si="41"/>
        <v>100000</v>
      </c>
      <c r="M273" s="73"/>
      <c r="N273" s="73"/>
      <c r="O273" s="73"/>
      <c r="P273" s="88">
        <v>100000</v>
      </c>
      <c r="Q273" s="88"/>
      <c r="R273" s="88">
        <f t="shared" si="42"/>
        <v>100000</v>
      </c>
    </row>
    <row r="274" spans="1:18" x14ac:dyDescent="0.35">
      <c r="B274" s="9"/>
      <c r="C274" s="110" t="s">
        <v>17</v>
      </c>
      <c r="D274" s="111"/>
      <c r="E274" s="4"/>
      <c r="F274" s="72"/>
      <c r="G274" s="27">
        <f>SUM(G268:G273)</f>
        <v>2588364</v>
      </c>
      <c r="J274" s="45">
        <f>SUM(J268:J273)</f>
        <v>2569000</v>
      </c>
      <c r="K274" s="45">
        <f>SUM(K268:K273)</f>
        <v>160000</v>
      </c>
      <c r="L274" s="45">
        <f>SUM(L268:L273)</f>
        <v>2409000</v>
      </c>
      <c r="M274" s="45">
        <f t="shared" ref="M274:R274" si="43">SUM(M268:M273)</f>
        <v>0</v>
      </c>
      <c r="N274" s="45">
        <f t="shared" si="43"/>
        <v>0</v>
      </c>
      <c r="O274" s="45">
        <f t="shared" si="43"/>
        <v>0</v>
      </c>
      <c r="P274" s="45">
        <f t="shared" si="43"/>
        <v>2588364</v>
      </c>
      <c r="Q274" s="45">
        <f t="shared" si="43"/>
        <v>479364</v>
      </c>
      <c r="R274" s="45">
        <f t="shared" si="43"/>
        <v>2109000</v>
      </c>
    </row>
    <row r="275" spans="1:18" ht="15.5" x14ac:dyDescent="0.35">
      <c r="B275" s="9"/>
      <c r="C275" s="100" t="s">
        <v>19</v>
      </c>
      <c r="D275" s="101"/>
      <c r="E275" s="4"/>
      <c r="F275" s="72"/>
      <c r="G275" s="38">
        <f>G262+G266+G274</f>
        <v>3640328</v>
      </c>
      <c r="J275" s="45">
        <f>J262+J266+J274</f>
        <v>3620964</v>
      </c>
      <c r="K275" s="45">
        <f>K262+K266+K274</f>
        <v>574505.71</v>
      </c>
      <c r="L275" s="45">
        <f>L262+L266+L274</f>
        <v>3043458.29</v>
      </c>
      <c r="M275" s="45">
        <f t="shared" ref="M275:R275" si="44">M262+M266+M274</f>
        <v>425000</v>
      </c>
      <c r="N275" s="45">
        <f t="shared" si="44"/>
        <v>84975.73</v>
      </c>
      <c r="O275" s="45">
        <f t="shared" si="44"/>
        <v>340024.27</v>
      </c>
      <c r="P275" s="45">
        <f t="shared" si="44"/>
        <v>3185328</v>
      </c>
      <c r="Q275" s="45">
        <f t="shared" si="44"/>
        <v>811893.98</v>
      </c>
      <c r="R275" s="45">
        <f t="shared" si="44"/>
        <v>2373434.02</v>
      </c>
    </row>
  </sheetData>
  <mergeCells count="216">
    <mergeCell ref="M122:O122"/>
    <mergeCell ref="P122:R122"/>
    <mergeCell ref="M74:O74"/>
    <mergeCell ref="N87:O87"/>
    <mergeCell ref="M180:O180"/>
    <mergeCell ref="S108:U108"/>
    <mergeCell ref="M136:O136"/>
    <mergeCell ref="P136:R136"/>
    <mergeCell ref="M150:O150"/>
    <mergeCell ref="P150:R150"/>
    <mergeCell ref="S150:U150"/>
    <mergeCell ref="P180:R180"/>
    <mergeCell ref="M108:O108"/>
    <mergeCell ref="P108:R108"/>
    <mergeCell ref="C202:D202"/>
    <mergeCell ref="S180:U180"/>
    <mergeCell ref="C190:D190"/>
    <mergeCell ref="C186:D186"/>
    <mergeCell ref="C183:D183"/>
    <mergeCell ref="C184:D184"/>
    <mergeCell ref="C185:D185"/>
    <mergeCell ref="C194:D194"/>
    <mergeCell ref="C188:D188"/>
    <mergeCell ref="C191:D191"/>
    <mergeCell ref="C34:F34"/>
    <mergeCell ref="C32:F32"/>
    <mergeCell ref="C33:F33"/>
    <mergeCell ref="C192:D192"/>
    <mergeCell ref="B1:J1"/>
    <mergeCell ref="B5:J5"/>
    <mergeCell ref="B47:G47"/>
    <mergeCell ref="B23:H23"/>
    <mergeCell ref="C31:F31"/>
    <mergeCell ref="B3:J3"/>
    <mergeCell ref="B117:G117"/>
    <mergeCell ref="C124:D124"/>
    <mergeCell ref="B59:G59"/>
    <mergeCell ref="C86:D86"/>
    <mergeCell ref="C91:D91"/>
    <mergeCell ref="B103:G103"/>
    <mergeCell ref="B53:G53"/>
    <mergeCell ref="B79:G79"/>
    <mergeCell ref="C30:F30"/>
    <mergeCell ref="J9:J11"/>
    <mergeCell ref="F10:H10"/>
    <mergeCell ref="B13:J13"/>
    <mergeCell ref="B9:B11"/>
    <mergeCell ref="E9:H9"/>
    <mergeCell ref="C9:C11"/>
    <mergeCell ref="E10:E11"/>
    <mergeCell ref="D9:D11"/>
    <mergeCell ref="C141:D141"/>
    <mergeCell ref="C128:D128"/>
    <mergeCell ref="C125:D125"/>
    <mergeCell ref="C138:D138"/>
    <mergeCell ref="C139:D139"/>
    <mergeCell ref="I9:I11"/>
    <mergeCell ref="C35:F35"/>
    <mergeCell ref="C27:F27"/>
    <mergeCell ref="B29:H29"/>
    <mergeCell ref="C28:F28"/>
    <mergeCell ref="C129:D129"/>
    <mergeCell ref="B131:G131"/>
    <mergeCell ref="C114:D114"/>
    <mergeCell ref="C99:D99"/>
    <mergeCell ref="C127:D127"/>
    <mergeCell ref="C95:D95"/>
    <mergeCell ref="B109:G109"/>
    <mergeCell ref="C36:F36"/>
    <mergeCell ref="C275:D275"/>
    <mergeCell ref="C268:D268"/>
    <mergeCell ref="C269:D269"/>
    <mergeCell ref="C274:D274"/>
    <mergeCell ref="C273:D273"/>
    <mergeCell ref="C270:D270"/>
    <mergeCell ref="C272:D272"/>
    <mergeCell ref="B267:G267"/>
    <mergeCell ref="C265:D265"/>
    <mergeCell ref="C259:D259"/>
    <mergeCell ref="C262:D262"/>
    <mergeCell ref="C260:D260"/>
    <mergeCell ref="C254:D254"/>
    <mergeCell ref="C257:D257"/>
    <mergeCell ref="C255:D255"/>
    <mergeCell ref="C261:D261"/>
    <mergeCell ref="C182:D182"/>
    <mergeCell ref="C136:D136"/>
    <mergeCell ref="C166:D166"/>
    <mergeCell ref="C162:D162"/>
    <mergeCell ref="C149:D149"/>
    <mergeCell ref="B140:G140"/>
    <mergeCell ref="C142:D142"/>
    <mergeCell ref="C161:D161"/>
    <mergeCell ref="C159:D159"/>
    <mergeCell ref="C152:D152"/>
    <mergeCell ref="C266:D266"/>
    <mergeCell ref="B234:G234"/>
    <mergeCell ref="C135:D135"/>
    <mergeCell ref="B137:G137"/>
    <mergeCell ref="C180:D180"/>
    <mergeCell ref="C154:D154"/>
    <mergeCell ref="C153:D153"/>
    <mergeCell ref="C155:D155"/>
    <mergeCell ref="C173:D173"/>
    <mergeCell ref="B256:G256"/>
    <mergeCell ref="C251:D251"/>
    <mergeCell ref="C250:D250"/>
    <mergeCell ref="B246:G246"/>
    <mergeCell ref="C244:D244"/>
    <mergeCell ref="B241:G241"/>
    <mergeCell ref="C240:D240"/>
    <mergeCell ref="C243:D243"/>
    <mergeCell ref="C264:D264"/>
    <mergeCell ref="B263:G263"/>
    <mergeCell ref="C258:D258"/>
    <mergeCell ref="C143:D143"/>
    <mergeCell ref="B145:G145"/>
    <mergeCell ref="C163:D163"/>
    <mergeCell ref="C170:D170"/>
    <mergeCell ref="C172:D172"/>
    <mergeCell ref="B169:G169"/>
    <mergeCell ref="C171:D171"/>
    <mergeCell ref="B126:G126"/>
    <mergeCell ref="B89:G89"/>
    <mergeCell ref="C93:D93"/>
    <mergeCell ref="B101:G101"/>
    <mergeCell ref="B112:G112"/>
    <mergeCell ref="C94:D94"/>
    <mergeCell ref="C97:D97"/>
    <mergeCell ref="C98:D98"/>
    <mergeCell ref="C90:D90"/>
    <mergeCell ref="B92:G92"/>
    <mergeCell ref="C167:D167"/>
    <mergeCell ref="C150:D150"/>
    <mergeCell ref="B151:G151"/>
    <mergeCell ref="C160:D160"/>
    <mergeCell ref="C158:D158"/>
    <mergeCell ref="C156:D156"/>
    <mergeCell ref="C164:D164"/>
    <mergeCell ref="B165:G165"/>
    <mergeCell ref="C157:D157"/>
    <mergeCell ref="B175:G175"/>
    <mergeCell ref="C198:D198"/>
    <mergeCell ref="C189:D189"/>
    <mergeCell ref="C196:D196"/>
    <mergeCell ref="C179:D179"/>
    <mergeCell ref="C197:D197"/>
    <mergeCell ref="C187:D187"/>
    <mergeCell ref="C193:D193"/>
    <mergeCell ref="C195:D195"/>
    <mergeCell ref="B181:G181"/>
    <mergeCell ref="C205:D205"/>
    <mergeCell ref="C203:D203"/>
    <mergeCell ref="C206:D206"/>
    <mergeCell ref="C207:D207"/>
    <mergeCell ref="B208:G208"/>
    <mergeCell ref="N219:O219"/>
    <mergeCell ref="P230:R230"/>
    <mergeCell ref="C239:D239"/>
    <mergeCell ref="C242:D242"/>
    <mergeCell ref="C238:D238"/>
    <mergeCell ref="B225:G225"/>
    <mergeCell ref="C219:D219"/>
    <mergeCell ref="C236:D236"/>
    <mergeCell ref="B252:G252"/>
    <mergeCell ref="C237:D237"/>
    <mergeCell ref="C235:D235"/>
    <mergeCell ref="C230:D230"/>
    <mergeCell ref="C201:D201"/>
    <mergeCell ref="C168:D168"/>
    <mergeCell ref="B214:G214"/>
    <mergeCell ref="C199:D199"/>
    <mergeCell ref="C200:D200"/>
    <mergeCell ref="B204:G204"/>
    <mergeCell ref="C209:D209"/>
    <mergeCell ref="C211:D211"/>
    <mergeCell ref="C210:D210"/>
    <mergeCell ref="C222:D222"/>
    <mergeCell ref="C221:D221"/>
    <mergeCell ref="C218:D218"/>
    <mergeCell ref="C229:D229"/>
    <mergeCell ref="B220:G220"/>
    <mergeCell ref="C223:D223"/>
    <mergeCell ref="S251:U251"/>
    <mergeCell ref="B231:G231"/>
    <mergeCell ref="C232:D232"/>
    <mergeCell ref="C233:D233"/>
    <mergeCell ref="M251:O251"/>
    <mergeCell ref="P251:R251"/>
    <mergeCell ref="M230:O230"/>
    <mergeCell ref="C43:F43"/>
    <mergeCell ref="C44:F44"/>
    <mergeCell ref="B70:G70"/>
    <mergeCell ref="B74:G74"/>
    <mergeCell ref="B75:G75"/>
    <mergeCell ref="B96:G96"/>
    <mergeCell ref="B84:G84"/>
    <mergeCell ref="C87:D87"/>
    <mergeCell ref="B88:G88"/>
    <mergeCell ref="C82:D82"/>
    <mergeCell ref="B253:G253"/>
    <mergeCell ref="C271:D271"/>
    <mergeCell ref="B18:J18"/>
    <mergeCell ref="B37:H37"/>
    <mergeCell ref="C38:F38"/>
    <mergeCell ref="C39:F39"/>
    <mergeCell ref="C40:F40"/>
    <mergeCell ref="C41:F41"/>
    <mergeCell ref="C42:F42"/>
    <mergeCell ref="N52:P52"/>
    <mergeCell ref="Q52:S52"/>
    <mergeCell ref="N64:P64"/>
    <mergeCell ref="Q64:S64"/>
    <mergeCell ref="C45:F45"/>
    <mergeCell ref="B78:G78"/>
    <mergeCell ref="P74:R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4" orientation="portrait" horizontalDpi="180" verticalDpi="180" r:id="rId1"/>
  <headerFooter alignWithMargins="0"/>
  <rowBreaks count="4" manualBreakCount="4">
    <brk id="58" max="9" man="1"/>
    <brk id="116" max="9" man="1"/>
    <brk id="174" max="9" man="1"/>
    <brk id="22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01.01.2019</vt:lpstr>
      <vt:lpstr>01.01.2019 (21.02)</vt:lpstr>
      <vt:lpstr>01.04.2019</vt:lpstr>
      <vt:lpstr>Лист2</vt:lpstr>
      <vt:lpstr>Лист3</vt:lpstr>
      <vt:lpstr>'01.01.2019'!Область_печати</vt:lpstr>
      <vt:lpstr>'01.01.2019 (21.02)'!Область_печати</vt:lpstr>
      <vt:lpstr>'01.04.2019'!Область_печати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2019-04-16T11:30:50Z</cp:lastPrinted>
  <dcterms:created xsi:type="dcterms:W3CDTF">2006-09-28T05:33:49Z</dcterms:created>
  <dcterms:modified xsi:type="dcterms:W3CDTF">2019-04-16T11:32:52Z</dcterms:modified>
</cp:coreProperties>
</file>